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2010" windowWidth="12120" windowHeight="9120" tabRatio="633" activeTab="0"/>
  </bookViews>
  <sheets>
    <sheet name="dessin" sheetId="1" r:id="rId1"/>
    <sheet name="exemples" sheetId="2" r:id="rId2"/>
  </sheets>
  <definedNames>
    <definedName name="Z_6DE36342_19F8_11D5_BEBB_E0A2C007CD29_.wvu.Cols" localSheetId="0" hidden="1">'dessin'!$U:$AZ</definedName>
    <definedName name="Z_6DE36342_19F8_11D5_BEBB_E0A2C007CD29_.wvu.PrintArea" localSheetId="0" hidden="1">'dessin'!$A$1:$S$100</definedName>
    <definedName name="Z_6DE36342_19F8_11D5_BEBB_E0A2C007CD29_.wvu.Rows" localSheetId="0" hidden="1">'dessin'!$12:$49</definedName>
    <definedName name="_xlnm.Print_Area" localSheetId="0">'dessin'!$A$1:$S$106</definedName>
  </definedNames>
  <calcPr fullCalcOnLoad="1"/>
</workbook>
</file>

<file path=xl/sharedStrings.xml><?xml version="1.0" encoding="utf-8"?>
<sst xmlns="http://schemas.openxmlformats.org/spreadsheetml/2006/main" count="88" uniqueCount="60">
  <si>
    <t>rayon de pied</t>
  </si>
  <si>
    <t>lambda</t>
  </si>
  <si>
    <t>long axe x</t>
  </si>
  <si>
    <t>X</t>
  </si>
  <si>
    <t>Y</t>
  </si>
  <si>
    <t>tp</t>
  </si>
  <si>
    <t>long axe y</t>
  </si>
  <si>
    <t>delta</t>
  </si>
  <si>
    <t>angle de départ</t>
  </si>
  <si>
    <t>angle d'arrivée</t>
  </si>
  <si>
    <t>x min</t>
  </si>
  <si>
    <t>lignes d'engrènement</t>
  </si>
  <si>
    <t>theta</t>
  </si>
  <si>
    <t>Z</t>
  </si>
  <si>
    <t>b</t>
  </si>
  <si>
    <t>x max</t>
  </si>
  <si>
    <t>y min</t>
  </si>
  <si>
    <t>y max</t>
  </si>
  <si>
    <t>pignon</t>
  </si>
  <si>
    <t>roue</t>
  </si>
  <si>
    <t>rf</t>
  </si>
  <si>
    <t>r</t>
  </si>
  <si>
    <t>rayon</t>
  </si>
  <si>
    <t>affichage</t>
  </si>
  <si>
    <t>afficher (1) ou ne pas afficher (0)</t>
  </si>
  <si>
    <t>zoom</t>
  </si>
  <si>
    <t>incrément angulaire</t>
  </si>
  <si>
    <t>angle courant</t>
  </si>
  <si>
    <t>type d'élément dans fichier IGES point (1) ou droite (2)</t>
  </si>
  <si>
    <t>Faire Ctr D pour le dessin puis Ctr A pour l'animation</t>
  </si>
  <si>
    <t>nombre de dents</t>
  </si>
  <si>
    <t>Faire Ctr W pour générer un fichier dessin</t>
  </si>
  <si>
    <t>dX</t>
  </si>
  <si>
    <t>dY</t>
  </si>
  <si>
    <t>Xi</t>
  </si>
  <si>
    <t>Yi</t>
  </si>
  <si>
    <t>profil pignon</t>
  </si>
  <si>
    <t>cercle primitif pignon</t>
  </si>
  <si>
    <t>rayon primitif</t>
  </si>
  <si>
    <t>ligne d'engrènement</t>
  </si>
  <si>
    <t>Y-R</t>
  </si>
  <si>
    <t>rayons primitifs</t>
  </si>
  <si>
    <t>200 points maxi</t>
  </si>
  <si>
    <t>R</t>
  </si>
  <si>
    <t>épaisseur</t>
  </si>
  <si>
    <t>phi</t>
  </si>
  <si>
    <t>Triangle/carré</t>
  </si>
  <si>
    <t>nb points</t>
  </si>
  <si>
    <t>nb de points définissant une 1 dent</t>
  </si>
  <si>
    <t>typ : exter (+1) ou inter (-1)</t>
  </si>
  <si>
    <t>theta (rad)</t>
  </si>
  <si>
    <t>Rayon</t>
  </si>
  <si>
    <t>correction</t>
  </si>
  <si>
    <t>DDC 11/26 (Renault)</t>
  </si>
  <si>
    <t>Denture sinusoïdale</t>
  </si>
  <si>
    <t>d6</t>
  </si>
  <si>
    <t>f6</t>
  </si>
  <si>
    <t>cœur optimisé</t>
  </si>
  <si>
    <t>cœur</t>
  </si>
  <si>
    <t>excentration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</si>
</sst>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\+0000.000;\-0000.000"/>
    <numFmt numFmtId="181" formatCode="\+0000\.000;\-0000\.000"/>
    <numFmt numFmtId="182" formatCode="\Y\+0000\.000;\Y\-0000\.000"/>
    <numFmt numFmtId="183" formatCode="\X\+0000000;\X\-0000000"/>
    <numFmt numFmtId="184" formatCode="\Y\+0000000;\Y\-0000000"/>
    <numFmt numFmtId="185" formatCode="\R\+0000000;\R\-0000000"/>
    <numFmt numFmtId="186" formatCode="\X\+0000\.000;\X\-0000\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\I\+0000000;\I\-0000000"/>
    <numFmt numFmtId="194" formatCode="&quot;J&quot;\+0000000;&quot;J&quot;\-0000000"/>
    <numFmt numFmtId="195" formatCode="0.000"/>
    <numFmt numFmtId="196" formatCode="\U\+0000000;\U\-0000000"/>
    <numFmt numFmtId="197" formatCode="\V\+0000000;\V\-0000000"/>
    <numFmt numFmtId="198" formatCode="\N00000"/>
    <numFmt numFmtId="199" formatCode="\W\+0000000\W\-0000000"/>
    <numFmt numFmtId="200" formatCode="\W\+0000000;\W\-0000000"/>
    <numFmt numFmtId="201" formatCode="00000"/>
    <numFmt numFmtId="202" formatCode="\Y\+0000.000;\Y\-0000.000"/>
    <numFmt numFmtId="203" formatCode="\X\+0000.000;\X\-0000.000"/>
  </numFmts>
  <fonts count="49">
    <font>
      <sz val="10"/>
      <name val="Arial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b/>
      <sz val="10"/>
      <name val="Arial"/>
      <family val="2"/>
    </font>
    <font>
      <sz val="10"/>
      <color indexed="43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4" borderId="13" xfId="0" applyNumberFormat="1" applyFont="1" applyFill="1" applyBorder="1" applyAlignment="1" applyProtection="1">
      <alignment/>
      <protection locked="0"/>
    </xf>
    <xf numFmtId="0" fontId="5" fillId="34" borderId="12" xfId="0" applyNumberFormat="1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36" borderId="19" xfId="0" applyFont="1" applyFill="1" applyBorder="1" applyAlignment="1" applyProtection="1">
      <alignment/>
      <protection/>
    </xf>
    <xf numFmtId="0" fontId="0" fillId="36" borderId="2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6" borderId="24" xfId="0" applyFont="1" applyFill="1" applyBorder="1" applyAlignment="1" applyProtection="1">
      <alignment/>
      <protection/>
    </xf>
    <xf numFmtId="0" fontId="0" fillId="37" borderId="21" xfId="0" applyNumberFormat="1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5" fillId="36" borderId="20" xfId="0" applyFont="1" applyFill="1" applyBorder="1" applyAlignment="1" applyProtection="1">
      <alignment/>
      <protection/>
    </xf>
    <xf numFmtId="0" fontId="5" fillId="36" borderId="19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33" borderId="20" xfId="0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5" fillId="38" borderId="32" xfId="0" applyFont="1" applyFill="1" applyBorder="1" applyAlignment="1">
      <alignment/>
    </xf>
    <xf numFmtId="0" fontId="5" fillId="38" borderId="33" xfId="0" applyNumberFormat="1" applyFont="1" applyFill="1" applyBorder="1" applyAlignment="1" applyProtection="1">
      <alignment/>
      <protection locked="0"/>
    </xf>
    <xf numFmtId="0" fontId="5" fillId="38" borderId="34" xfId="0" applyNumberFormat="1" applyFont="1" applyFill="1" applyBorder="1" applyAlignment="1" applyProtection="1">
      <alignment/>
      <protection locked="0"/>
    </xf>
    <xf numFmtId="0" fontId="5" fillId="38" borderId="34" xfId="0" applyFont="1" applyFill="1" applyBorder="1" applyAlignment="1" applyProtection="1">
      <alignment/>
      <protection locked="0"/>
    </xf>
    <xf numFmtId="0" fontId="5" fillId="39" borderId="10" xfId="0" applyFont="1" applyFill="1" applyBorder="1" applyAlignment="1">
      <alignment/>
    </xf>
    <xf numFmtId="0" fontId="0" fillId="39" borderId="16" xfId="0" applyFill="1" applyBorder="1" applyAlignment="1">
      <alignment/>
    </xf>
    <xf numFmtId="0" fontId="5" fillId="38" borderId="30" xfId="0" applyFont="1" applyFill="1" applyBorder="1" applyAlignment="1" applyProtection="1">
      <alignment/>
      <protection locked="0"/>
    </xf>
    <xf numFmtId="0" fontId="5" fillId="40" borderId="35" xfId="0" applyFont="1" applyFill="1" applyBorder="1" applyAlignment="1" applyProtection="1">
      <alignment/>
      <protection locked="0"/>
    </xf>
    <xf numFmtId="0" fontId="5" fillId="40" borderId="36" xfId="0" applyFont="1" applyFill="1" applyBorder="1" applyAlignment="1" applyProtection="1">
      <alignment/>
      <protection locked="0"/>
    </xf>
    <xf numFmtId="0" fontId="5" fillId="40" borderId="37" xfId="0" applyFont="1" applyFill="1" applyBorder="1" applyAlignment="1" applyProtection="1">
      <alignment/>
      <protection locked="0"/>
    </xf>
    <xf numFmtId="0" fontId="5" fillId="37" borderId="38" xfId="0" applyFont="1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11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38" borderId="24" xfId="0" applyFont="1" applyFill="1" applyBorder="1" applyAlignment="1" applyProtection="1">
      <alignment/>
      <protection locked="0"/>
    </xf>
    <xf numFmtId="0" fontId="5" fillId="40" borderId="39" xfId="0" applyNumberFormat="1" applyFont="1" applyFill="1" applyBorder="1" applyAlignment="1" applyProtection="1">
      <alignment/>
      <protection locked="0"/>
    </xf>
    <xf numFmtId="3" fontId="8" fillId="33" borderId="20" xfId="0" applyNumberFormat="1" applyFont="1" applyFill="1" applyBorder="1" applyAlignment="1" applyProtection="1">
      <alignment/>
      <protection locked="0"/>
    </xf>
    <xf numFmtId="1" fontId="5" fillId="38" borderId="40" xfId="0" applyNumberFormat="1" applyFont="1" applyFill="1" applyBorder="1" applyAlignment="1" applyProtection="1">
      <alignment/>
      <protection locked="0"/>
    </xf>
    <xf numFmtId="0" fontId="0" fillId="41" borderId="41" xfId="0" applyNumberFormat="1" applyFill="1" applyBorder="1" applyAlignment="1" applyProtection="1">
      <alignment/>
      <protection/>
    </xf>
    <xf numFmtId="20" fontId="5" fillId="36" borderId="21" xfId="0" applyNumberFormat="1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 locked="0"/>
    </xf>
    <xf numFmtId="0" fontId="5" fillId="38" borderId="34" xfId="0" applyNumberFormat="1" applyFont="1" applyFill="1" applyBorder="1" applyAlignment="1" applyProtection="1">
      <alignment/>
      <protection locked="0"/>
    </xf>
    <xf numFmtId="0" fontId="5" fillId="40" borderId="0" xfId="0" applyNumberFormat="1" applyFont="1" applyFill="1" applyBorder="1" applyAlignment="1" applyProtection="1">
      <alignment/>
      <protection locked="0"/>
    </xf>
    <xf numFmtId="0" fontId="5" fillId="40" borderId="14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39" borderId="10" xfId="0" applyNumberFormat="1" applyFont="1" applyFill="1" applyBorder="1" applyAlignment="1" applyProtection="1">
      <alignment/>
      <protection/>
    </xf>
    <xf numFmtId="0" fontId="0" fillId="39" borderId="21" xfId="0" applyNumberFormat="1" applyFont="1" applyFill="1" applyBorder="1" applyAlignment="1" applyProtection="1">
      <alignment/>
      <protection/>
    </xf>
    <xf numFmtId="0" fontId="5" fillId="34" borderId="39" xfId="0" applyNumberFormat="1" applyFont="1" applyFill="1" applyBorder="1" applyAlignment="1" applyProtection="1">
      <alignment/>
      <protection locked="0"/>
    </xf>
    <xf numFmtId="0" fontId="5" fillId="37" borderId="11" xfId="0" applyNumberFormat="1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5" fillId="34" borderId="42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/>
      <protection/>
    </xf>
    <xf numFmtId="0" fontId="0" fillId="34" borderId="18" xfId="0" applyNumberFormat="1" applyFont="1" applyFill="1" applyBorder="1" applyAlignment="1" applyProtection="1">
      <alignment/>
      <protection/>
    </xf>
    <xf numFmtId="0" fontId="0" fillId="40" borderId="18" xfId="0" applyNumberFormat="1" applyFont="1" applyFill="1" applyBorder="1" applyAlignment="1" applyProtection="1">
      <alignment/>
      <protection/>
    </xf>
    <xf numFmtId="0" fontId="0" fillId="40" borderId="14" xfId="0" applyNumberFormat="1" applyFont="1" applyFill="1" applyBorder="1" applyAlignment="1" applyProtection="1">
      <alignment/>
      <protection/>
    </xf>
    <xf numFmtId="0" fontId="0" fillId="40" borderId="39" xfId="0" applyNumberFormat="1" applyFont="1" applyFill="1" applyBorder="1" applyAlignment="1" applyProtection="1">
      <alignment/>
      <protection/>
    </xf>
    <xf numFmtId="0" fontId="0" fillId="40" borderId="15" xfId="0" applyNumberFormat="1" applyFont="1" applyFill="1" applyBorder="1" applyAlignment="1" applyProtection="1">
      <alignment/>
      <protection/>
    </xf>
    <xf numFmtId="0" fontId="0" fillId="40" borderId="43" xfId="0" applyNumberFormat="1" applyFont="1" applyFill="1" applyBorder="1" applyAlignment="1" applyProtection="1">
      <alignment/>
      <protection/>
    </xf>
    <xf numFmtId="0" fontId="0" fillId="34" borderId="39" xfId="0" applyNumberFormat="1" applyFont="1" applyFill="1" applyBorder="1" applyAlignment="1" applyProtection="1">
      <alignment/>
      <protection/>
    </xf>
    <xf numFmtId="0" fontId="12" fillId="34" borderId="43" xfId="0" applyNumberFormat="1" applyFont="1" applyFill="1" applyBorder="1" applyAlignment="1" applyProtection="1">
      <alignment/>
      <protection/>
    </xf>
    <xf numFmtId="0" fontId="6" fillId="34" borderId="18" xfId="0" applyNumberFormat="1" applyFont="1" applyFill="1" applyBorder="1" applyAlignment="1" applyProtection="1">
      <alignment/>
      <protection/>
    </xf>
    <xf numFmtId="0" fontId="7" fillId="40" borderId="18" xfId="0" applyNumberFormat="1" applyFont="1" applyFill="1" applyBorder="1" applyAlignment="1" applyProtection="1">
      <alignment/>
      <protection/>
    </xf>
    <xf numFmtId="0" fontId="7" fillId="40" borderId="23" xfId="0" applyNumberFormat="1" applyFont="1" applyFill="1" applyBorder="1" applyAlignment="1" applyProtection="1">
      <alignment/>
      <protection/>
    </xf>
    <xf numFmtId="0" fontId="0" fillId="40" borderId="0" xfId="0" applyNumberFormat="1" applyFont="1" applyFill="1" applyBorder="1" applyAlignment="1" applyProtection="1">
      <alignment/>
      <protection/>
    </xf>
    <xf numFmtId="0" fontId="7" fillId="40" borderId="18" xfId="0" applyNumberFormat="1" applyFont="1" applyFill="1" applyBorder="1" applyAlignment="1" applyProtection="1">
      <alignment/>
      <protection/>
    </xf>
    <xf numFmtId="0" fontId="0" fillId="40" borderId="17" xfId="0" applyNumberFormat="1" applyFont="1" applyFill="1" applyBorder="1" applyAlignment="1" applyProtection="1">
      <alignment/>
      <protection/>
    </xf>
    <xf numFmtId="0" fontId="6" fillId="34" borderId="18" xfId="0" applyNumberFormat="1" applyFont="1" applyFill="1" applyBorder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6" fillId="34" borderId="23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24" xfId="0" applyFill="1" applyBorder="1" applyAlignment="1">
      <alignment/>
    </xf>
    <xf numFmtId="0" fontId="5" fillId="38" borderId="20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39" borderId="11" xfId="0" applyFont="1" applyFill="1" applyBorder="1" applyAlignment="1" applyProtection="1">
      <alignment/>
      <protection locked="0"/>
    </xf>
    <xf numFmtId="0" fontId="0" fillId="39" borderId="0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b/>
        <i val="0"/>
        <color indexed="10"/>
      </font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"/>
          <c:h val="0.998"/>
        </c:manualLayout>
      </c:layout>
      <c:scatterChart>
        <c:scatterStyle val="lineMarker"/>
        <c:varyColors val="0"/>
        <c:ser>
          <c:idx val="0"/>
          <c:order val="0"/>
          <c:tx>
            <c:v>pignon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dessin!$BD$105:$BD$502</c:f>
              <c:numCache/>
            </c:numRef>
          </c:xVal>
          <c:yVal>
            <c:numRef>
              <c:f>dessin!$BE$105:$BE$502</c:f>
              <c:numCache/>
            </c:numRef>
          </c:yVal>
          <c:smooth val="0"/>
        </c:ser>
        <c:ser>
          <c:idx val="2"/>
          <c:order val="1"/>
          <c:tx>
            <c:v>roue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dessin!$BI$105:$BI$502</c:f>
              <c:numCache/>
            </c:numRef>
          </c:xVal>
          <c:yVal>
            <c:numRef>
              <c:f>dessin!$BJ$105:$BJ$502</c:f>
              <c:numCache/>
            </c:numRef>
          </c:yVal>
          <c:smooth val="0"/>
        </c:ser>
        <c:ser>
          <c:idx val="1"/>
          <c:order val="2"/>
          <c:tx>
            <c:v>ligne d'engrènement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dessin!$AU$105:$AU$303</c:f>
              <c:numCache/>
            </c:numRef>
          </c:xVal>
          <c:yVal>
            <c:numRef>
              <c:f>dessin!$AW$105:$AW$303</c:f>
              <c:numCache/>
            </c:numRef>
          </c:yVal>
          <c:smooth val="0"/>
        </c:ser>
        <c:ser>
          <c:idx val="7"/>
          <c:order val="3"/>
          <c:tx>
            <c:v>rayon primitif pignon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dessin!$E$164:$E$164</c:f>
              <c:numCache/>
            </c:numRef>
          </c:xVal>
          <c:yVal>
            <c:numRef>
              <c:f>dessin!$F$164:$F$164</c:f>
              <c:numCache/>
            </c:numRef>
          </c:yVal>
          <c:smooth val="0"/>
        </c:ser>
        <c:ser>
          <c:idx val="8"/>
          <c:order val="4"/>
          <c:tx>
            <c:v>rayon primitif roue</c:v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dessin!$I$164:$I$164</c:f>
              <c:numCache/>
            </c:numRef>
          </c:xVal>
          <c:yVal>
            <c:numRef>
              <c:f>dessin!$J$164:$J$164</c:f>
              <c:numCache/>
            </c:numRef>
          </c:yVal>
          <c:smooth val="0"/>
        </c:ser>
        <c:axId val="43011106"/>
        <c:axId val="51555635"/>
      </c:scatterChart>
      <c:valAx>
        <c:axId val="43011106"/>
        <c:scaling>
          <c:orientation val="minMax"/>
          <c:max val="69.14634146341463"/>
          <c:min val="-69.14634146341463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555635"/>
        <c:crossesAt val="0"/>
        <c:crossBetween val="midCat"/>
        <c:dispUnits/>
        <c:majorUnit val="3.615365853658537"/>
      </c:valAx>
      <c:valAx>
        <c:axId val="51555635"/>
        <c:scaling>
          <c:orientation val="minMax"/>
          <c:max val="44"/>
          <c:min val="-4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011106"/>
        <c:crossesAt val="0"/>
        <c:crossBetween val="midCat"/>
        <c:dispUnits/>
        <c:majorUnit val="2.19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"/>
          <c:w val="0.142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19</xdr:col>
      <xdr:colOff>0</xdr:colOff>
      <xdr:row>104</xdr:row>
      <xdr:rowOff>123825</xdr:rowOff>
    </xdr:to>
    <xdr:graphicFrame>
      <xdr:nvGraphicFramePr>
        <xdr:cNvPr id="1" name="Graphique 3"/>
        <xdr:cNvGraphicFramePr/>
      </xdr:nvGraphicFramePr>
      <xdr:xfrm>
        <a:off x="0" y="2133600"/>
        <a:ext cx="13839825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BJ506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0.7109375" defaultRowHeight="12.75"/>
  <cols>
    <col min="1" max="1" width="2.7109375" style="1" customWidth="1"/>
    <col min="2" max="2" width="10.7109375" style="1" customWidth="1"/>
    <col min="3" max="3" width="30.7109375" style="1" customWidth="1"/>
    <col min="4" max="4" width="10.7109375" style="2" customWidth="1"/>
    <col min="5" max="5" width="5.7109375" style="1" customWidth="1"/>
    <col min="6" max="6" width="10.7109375" style="1" customWidth="1"/>
    <col min="7" max="7" width="5.7109375" style="1" customWidth="1"/>
    <col min="8" max="8" width="2.7109375" style="1" customWidth="1"/>
    <col min="9" max="11" width="10.7109375" style="1" customWidth="1"/>
    <col min="12" max="12" width="20.7109375" style="1" customWidth="1"/>
    <col min="13" max="13" width="10.7109375" style="1" customWidth="1"/>
    <col min="14" max="14" width="2.7109375" style="0" customWidth="1"/>
    <col min="15" max="15" width="28.7109375" style="0" customWidth="1"/>
    <col min="16" max="16" width="8.7109375" style="0" customWidth="1"/>
    <col min="17" max="18" width="10.7109375" style="0" customWidth="1"/>
    <col min="19" max="19" width="2.7109375" style="0" customWidth="1"/>
    <col min="20" max="20" width="10.7109375" style="1" customWidth="1"/>
    <col min="21" max="32" width="10.7109375" style="0" customWidth="1"/>
    <col min="33" max="33" width="10.7109375" style="1" customWidth="1"/>
    <col min="34" max="34" width="10.7109375" style="2" customWidth="1"/>
    <col min="35" max="35" width="10.7109375" style="1" customWidth="1"/>
    <col min="36" max="49" width="10.7109375" style="2" customWidth="1"/>
    <col min="50" max="16384" width="10.7109375" style="1" customWidth="1"/>
  </cols>
  <sheetData>
    <row r="1" spans="9:55" ht="12" customHeight="1" thickBot="1">
      <c r="I1" s="36"/>
      <c r="J1" s="36"/>
      <c r="K1" s="36"/>
      <c r="L1" s="36"/>
      <c r="M1" s="36"/>
      <c r="T1" s="21"/>
      <c r="AG1" s="129"/>
      <c r="AI1" s="2"/>
      <c r="AX1" s="129"/>
      <c r="AY1" s="2"/>
      <c r="AZ1" s="2">
        <v>52</v>
      </c>
      <c r="BA1" s="2"/>
      <c r="BB1" s="2"/>
      <c r="BC1" s="2"/>
    </row>
    <row r="2" spans="2:18" ht="12" customHeight="1" thickBot="1">
      <c r="B2" s="3" t="s">
        <v>5</v>
      </c>
      <c r="C2" s="4" t="s">
        <v>49</v>
      </c>
      <c r="D2" s="124">
        <v>1</v>
      </c>
      <c r="E2" s="125"/>
      <c r="F2" s="127">
        <v>1</v>
      </c>
      <c r="G2" s="38"/>
      <c r="I2" s="48" t="s">
        <v>29</v>
      </c>
      <c r="J2" s="47"/>
      <c r="K2" s="24"/>
      <c r="L2" s="24"/>
      <c r="M2" s="37"/>
      <c r="O2" s="23" t="s">
        <v>31</v>
      </c>
      <c r="P2" s="85"/>
      <c r="Q2" s="85"/>
      <c r="R2" s="86"/>
    </row>
    <row r="3" spans="2:20" ht="12" customHeight="1" thickBot="1">
      <c r="B3" s="7" t="s">
        <v>13</v>
      </c>
      <c r="C3" s="8" t="s">
        <v>30</v>
      </c>
      <c r="D3" s="9">
        <v>1</v>
      </c>
      <c r="E3" s="126">
        <f>D3</f>
        <v>1</v>
      </c>
      <c r="F3" s="101">
        <v>1</v>
      </c>
      <c r="G3" s="92">
        <f>F3</f>
        <v>1</v>
      </c>
      <c r="I3" s="2"/>
      <c r="J3" s="2"/>
      <c r="K3" s="2"/>
      <c r="L3" s="2"/>
      <c r="M3" s="2"/>
      <c r="T3" s="2"/>
    </row>
    <row r="4" spans="2:18" ht="12" customHeight="1">
      <c r="B4" s="5"/>
      <c r="C4" s="6"/>
      <c r="D4" s="135"/>
      <c r="E4" s="144"/>
      <c r="F4" s="147"/>
      <c r="G4" s="148"/>
      <c r="I4" s="3" t="s">
        <v>48</v>
      </c>
      <c r="J4" s="4"/>
      <c r="K4" s="4"/>
      <c r="L4" s="96" t="s">
        <v>42</v>
      </c>
      <c r="M4" s="72">
        <v>199</v>
      </c>
      <c r="O4" s="67" t="s">
        <v>23</v>
      </c>
      <c r="P4" s="68"/>
      <c r="Q4" s="75" t="s">
        <v>18</v>
      </c>
      <c r="R4" s="81" t="s">
        <v>19</v>
      </c>
    </row>
    <row r="5" spans="2:20" ht="12" customHeight="1" thickBot="1">
      <c r="B5" s="5" t="s">
        <v>14</v>
      </c>
      <c r="C5" s="6" t="s">
        <v>44</v>
      </c>
      <c r="D5" s="10">
        <v>5</v>
      </c>
      <c r="E5" s="136"/>
      <c r="F5" s="100">
        <v>5</v>
      </c>
      <c r="G5" s="137"/>
      <c r="I5" s="5"/>
      <c r="J5" s="6"/>
      <c r="K5" s="6"/>
      <c r="L5" s="16"/>
      <c r="M5" s="99"/>
      <c r="O5" s="65" t="s">
        <v>24</v>
      </c>
      <c r="P5" s="66"/>
      <c r="Q5" s="76"/>
      <c r="R5" s="82"/>
      <c r="T5" s="36"/>
    </row>
    <row r="6" spans="2:18" ht="12" customHeight="1">
      <c r="B6" s="7" t="s">
        <v>21</v>
      </c>
      <c r="C6" s="8" t="s">
        <v>38</v>
      </c>
      <c r="D6" s="9">
        <v>20</v>
      </c>
      <c r="E6" s="142"/>
      <c r="F6" s="138">
        <f>F3/D3*D6</f>
        <v>20</v>
      </c>
      <c r="G6" s="139"/>
      <c r="I6" s="44" t="s">
        <v>8</v>
      </c>
      <c r="J6" s="43"/>
      <c r="K6" s="43"/>
      <c r="L6" s="97">
        <f>M6*PI()/180</f>
        <v>0</v>
      </c>
      <c r="M6" s="73">
        <v>0</v>
      </c>
      <c r="O6" s="69" t="s">
        <v>11</v>
      </c>
      <c r="P6" s="70"/>
      <c r="Q6" s="77">
        <v>1</v>
      </c>
      <c r="R6" s="71"/>
    </row>
    <row r="7" spans="2:52" ht="12" customHeight="1">
      <c r="B7" s="134">
        <f>IF(E7&lt;0,"Augmentez le rayon primitif du pignon","")</f>
      </c>
      <c r="C7" s="11"/>
      <c r="D7" s="133" t="str">
        <f>IF(E7&gt;=0,"OK","PAS OK")</f>
        <v>OK</v>
      </c>
      <c r="E7" s="143">
        <f>MIN(AO105:AO504)</f>
        <v>62.3228763096464</v>
      </c>
      <c r="F7" s="140"/>
      <c r="G7" s="141"/>
      <c r="I7" s="44" t="s">
        <v>9</v>
      </c>
      <c r="J7" s="43"/>
      <c r="K7" s="43"/>
      <c r="L7" s="97">
        <f>M7*PI()/180</f>
        <v>0</v>
      </c>
      <c r="M7" s="74">
        <v>0</v>
      </c>
      <c r="O7" s="63" t="s">
        <v>41</v>
      </c>
      <c r="P7" s="64"/>
      <c r="Q7" s="19">
        <v>0</v>
      </c>
      <c r="R7" s="78">
        <v>0</v>
      </c>
      <c r="T7" s="36"/>
      <c r="AG7" s="36"/>
      <c r="AH7" s="102"/>
      <c r="AI7" s="36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36"/>
      <c r="AY7" s="36"/>
      <c r="AZ7" s="36"/>
    </row>
    <row r="8" spans="2:52" ht="12" customHeight="1">
      <c r="B8" s="5" t="s">
        <v>20</v>
      </c>
      <c r="C8" s="6" t="s">
        <v>0</v>
      </c>
      <c r="D8" s="10">
        <v>0</v>
      </c>
      <c r="E8" s="150"/>
      <c r="F8" s="100">
        <v>0</v>
      </c>
      <c r="G8" s="145"/>
      <c r="I8" s="44" t="s">
        <v>26</v>
      </c>
      <c r="J8" s="43"/>
      <c r="K8" s="43"/>
      <c r="L8" s="97">
        <f>M8*PI()/180</f>
        <v>0.017453292519943295</v>
      </c>
      <c r="M8" s="73">
        <v>1</v>
      </c>
      <c r="O8" s="63"/>
      <c r="P8" s="64"/>
      <c r="Q8" s="19"/>
      <c r="R8" s="79"/>
      <c r="T8" s="36"/>
      <c r="AG8" s="36"/>
      <c r="AH8" s="102"/>
      <c r="AI8" s="36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36"/>
      <c r="AY8" s="36"/>
      <c r="AZ8" s="36"/>
    </row>
    <row r="9" spans="2:52" ht="12" customHeight="1" thickBot="1">
      <c r="B9" s="12"/>
      <c r="C9" s="13"/>
      <c r="D9" s="151"/>
      <c r="E9" s="152"/>
      <c r="F9" s="149"/>
      <c r="G9" s="146"/>
      <c r="I9" s="45" t="s">
        <v>25</v>
      </c>
      <c r="J9" s="46"/>
      <c r="K9" s="46"/>
      <c r="L9" s="98">
        <v>75</v>
      </c>
      <c r="M9" s="94">
        <v>60</v>
      </c>
      <c r="O9" s="63"/>
      <c r="P9" s="64"/>
      <c r="Q9" s="19"/>
      <c r="R9" s="79"/>
      <c r="T9" s="36"/>
      <c r="AG9" s="36"/>
      <c r="AH9" s="102"/>
      <c r="AI9" s="36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36"/>
      <c r="AY9" s="36"/>
      <c r="AZ9" s="36"/>
    </row>
    <row r="10" spans="2:52" ht="12" customHeight="1" thickBot="1">
      <c r="B10"/>
      <c r="C10"/>
      <c r="D10"/>
      <c r="E10"/>
      <c r="F10"/>
      <c r="G10"/>
      <c r="O10" s="65"/>
      <c r="P10" s="66"/>
      <c r="Q10" s="18"/>
      <c r="R10" s="80"/>
      <c r="T10" s="36"/>
      <c r="AG10" s="36"/>
      <c r="AH10" s="102"/>
      <c r="AI10" s="36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36"/>
      <c r="AY10" s="36"/>
      <c r="AZ10" s="36"/>
    </row>
    <row r="11" spans="2:52" ht="12" customHeight="1" thickBot="1">
      <c r="B11"/>
      <c r="C11"/>
      <c r="D11"/>
      <c r="E11"/>
      <c r="F11"/>
      <c r="G11"/>
      <c r="I11" s="36"/>
      <c r="J11" s="36"/>
      <c r="K11" s="36"/>
      <c r="L11" s="36"/>
      <c r="M11" s="36"/>
      <c r="T11" s="36"/>
      <c r="AG11" s="36"/>
      <c r="AH11" s="102"/>
      <c r="AI11" s="36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36"/>
      <c r="AY11" s="36"/>
      <c r="AZ11" s="36"/>
    </row>
    <row r="12" spans="1:52" ht="12" customHeight="1" thickBot="1">
      <c r="A12" s="2"/>
      <c r="B12" s="89" t="s">
        <v>52</v>
      </c>
      <c r="C12" s="157"/>
      <c r="D12" s="158">
        <v>1</v>
      </c>
      <c r="E12" s="158"/>
      <c r="F12" s="158"/>
      <c r="G12" s="159"/>
      <c r="I12" s="49" t="s">
        <v>27</v>
      </c>
      <c r="J12" s="50"/>
      <c r="K12" s="62">
        <f>L12*D6/F6</f>
        <v>15.337080803902776</v>
      </c>
      <c r="L12" s="93">
        <v>15.337080803902778</v>
      </c>
      <c r="M12" s="95">
        <f>ROUND(L12*180/PI(),3)</f>
        <v>878.75</v>
      </c>
      <c r="O12" s="89" t="s">
        <v>28</v>
      </c>
      <c r="P12" s="90"/>
      <c r="Q12" s="90"/>
      <c r="R12" s="91">
        <v>1</v>
      </c>
      <c r="T12" s="36"/>
      <c r="AG12" s="36"/>
      <c r="AH12" s="102"/>
      <c r="AI12" s="36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36"/>
      <c r="AY12" s="36"/>
      <c r="AZ12" s="36"/>
    </row>
    <row r="13" spans="1:52" ht="12" customHeight="1">
      <c r="A13" s="2"/>
      <c r="B13"/>
      <c r="C13"/>
      <c r="D13"/>
      <c r="E13"/>
      <c r="F13"/>
      <c r="G13"/>
      <c r="I13" s="36"/>
      <c r="J13" s="36"/>
      <c r="K13" s="36"/>
      <c r="L13" s="36"/>
      <c r="M13" s="36"/>
      <c r="T13" s="36"/>
      <c r="AG13" s="36"/>
      <c r="AH13" s="102"/>
      <c r="AI13" s="36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36"/>
      <c r="AY13" s="36"/>
      <c r="AZ13" s="36"/>
    </row>
    <row r="14" spans="1:52" ht="12" customHeight="1" hidden="1">
      <c r="A14" s="17"/>
      <c r="B14"/>
      <c r="C14"/>
      <c r="D14"/>
      <c r="E14"/>
      <c r="F14"/>
      <c r="G14"/>
      <c r="I14" s="36"/>
      <c r="J14" s="36"/>
      <c r="K14" s="36"/>
      <c r="L14" s="36"/>
      <c r="M14" s="36"/>
      <c r="T14" s="36"/>
      <c r="AG14" s="36"/>
      <c r="AH14" s="102"/>
      <c r="AI14" s="36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36"/>
      <c r="AY14" s="36"/>
      <c r="AZ14" s="36"/>
    </row>
    <row r="15" spans="1:52" ht="12" customHeight="1" hidden="1">
      <c r="A15" s="17"/>
      <c r="B15"/>
      <c r="C15"/>
      <c r="D15"/>
      <c r="E15"/>
      <c r="F15"/>
      <c r="G15"/>
      <c r="I15" s="36"/>
      <c r="J15" s="36"/>
      <c r="K15" s="36"/>
      <c r="L15" s="36"/>
      <c r="M15" s="36"/>
      <c r="T15" s="36"/>
      <c r="AG15" s="36"/>
      <c r="AH15" s="102"/>
      <c r="AI15" s="36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36"/>
      <c r="AY15" s="36"/>
      <c r="AZ15" s="36"/>
    </row>
    <row r="16" spans="1:52" ht="12" customHeight="1" hidden="1">
      <c r="A16" s="17"/>
      <c r="B16"/>
      <c r="C16"/>
      <c r="D16"/>
      <c r="E16"/>
      <c r="F16"/>
      <c r="G16"/>
      <c r="I16" s="36"/>
      <c r="J16" s="36"/>
      <c r="K16" s="36"/>
      <c r="L16" s="36"/>
      <c r="M16" s="36"/>
      <c r="T16" s="36"/>
      <c r="AG16" s="36"/>
      <c r="AH16" s="102"/>
      <c r="AI16" s="36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36"/>
      <c r="AY16" s="36"/>
      <c r="AZ16" s="36"/>
    </row>
    <row r="17" spans="1:52" ht="12" customHeight="1" hidden="1">
      <c r="A17" s="17"/>
      <c r="B17"/>
      <c r="C17"/>
      <c r="D17"/>
      <c r="E17"/>
      <c r="F17"/>
      <c r="G17"/>
      <c r="I17" s="36"/>
      <c r="J17" s="36"/>
      <c r="K17" s="36"/>
      <c r="L17" s="36"/>
      <c r="M17" s="36"/>
      <c r="T17" s="36"/>
      <c r="AG17" s="36"/>
      <c r="AH17" s="102"/>
      <c r="AI17" s="36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36"/>
      <c r="AY17" s="36"/>
      <c r="AZ17" s="36"/>
    </row>
    <row r="18" spans="1:52" ht="12" customHeight="1" hidden="1">
      <c r="A18" s="17"/>
      <c r="B18"/>
      <c r="C18"/>
      <c r="D18"/>
      <c r="E18"/>
      <c r="F18"/>
      <c r="G18"/>
      <c r="I18" s="36"/>
      <c r="J18" s="36"/>
      <c r="K18" s="36"/>
      <c r="L18" s="36"/>
      <c r="M18" s="36"/>
      <c r="T18" s="36"/>
      <c r="AG18" s="36"/>
      <c r="AH18" s="102"/>
      <c r="AI18" s="36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36"/>
      <c r="AY18" s="36"/>
      <c r="AZ18" s="36"/>
    </row>
    <row r="19" spans="1:52" ht="12" customHeight="1" hidden="1">
      <c r="A19" s="17"/>
      <c r="B19"/>
      <c r="C19"/>
      <c r="D19"/>
      <c r="E19"/>
      <c r="F19"/>
      <c r="G19"/>
      <c r="I19" s="36"/>
      <c r="J19" s="36"/>
      <c r="K19" s="36"/>
      <c r="L19" s="36"/>
      <c r="M19" s="36"/>
      <c r="T19" s="36"/>
      <c r="AG19" s="36"/>
      <c r="AH19" s="102"/>
      <c r="AI19" s="36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36"/>
      <c r="AY19" s="36"/>
      <c r="AZ19" s="36"/>
    </row>
    <row r="20" spans="1:52" ht="12" customHeight="1" hidden="1">
      <c r="A20" s="17"/>
      <c r="I20" s="36"/>
      <c r="J20" s="36"/>
      <c r="K20" s="36"/>
      <c r="L20" s="36"/>
      <c r="M20" s="36"/>
      <c r="T20" s="36"/>
      <c r="AG20" s="36"/>
      <c r="AH20" s="102"/>
      <c r="AI20" s="36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36"/>
      <c r="AY20" s="36"/>
      <c r="AZ20" s="36"/>
    </row>
    <row r="21" spans="1:52" ht="12" customHeight="1" hidden="1">
      <c r="A21" s="17"/>
      <c r="I21" s="36"/>
      <c r="J21" s="36"/>
      <c r="K21" s="36"/>
      <c r="L21" s="36"/>
      <c r="M21" s="36"/>
      <c r="T21" s="36"/>
      <c r="AG21" s="36"/>
      <c r="AH21" s="102"/>
      <c r="AI21" s="36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36"/>
      <c r="AY21" s="36"/>
      <c r="AZ21" s="36"/>
    </row>
    <row r="22" spans="1:52" ht="12" customHeight="1" hidden="1">
      <c r="A22" s="17"/>
      <c r="B22"/>
      <c r="C22"/>
      <c r="D22"/>
      <c r="E22"/>
      <c r="F22"/>
      <c r="G22"/>
      <c r="I22" s="36"/>
      <c r="J22" s="36"/>
      <c r="K22" s="36"/>
      <c r="L22" s="36"/>
      <c r="M22" s="36"/>
      <c r="T22" s="36"/>
      <c r="AG22" s="36"/>
      <c r="AH22" s="102"/>
      <c r="AI22" s="36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36"/>
      <c r="AY22" s="36"/>
      <c r="AZ22" s="36"/>
    </row>
    <row r="23" spans="1:52" ht="12" customHeight="1" hidden="1">
      <c r="A23" s="17"/>
      <c r="B23"/>
      <c r="C23"/>
      <c r="D23"/>
      <c r="E23"/>
      <c r="F23"/>
      <c r="G23"/>
      <c r="I23" s="36"/>
      <c r="J23" s="36"/>
      <c r="K23" s="36"/>
      <c r="L23" s="36"/>
      <c r="M23" s="36"/>
      <c r="T23" s="36"/>
      <c r="AG23" s="36"/>
      <c r="AH23" s="102"/>
      <c r="AI23" s="36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36"/>
      <c r="AY23" s="36"/>
      <c r="AZ23" s="36"/>
    </row>
    <row r="24" spans="1:52" ht="12" customHeight="1" hidden="1">
      <c r="A24" s="17"/>
      <c r="B24"/>
      <c r="C24"/>
      <c r="D24"/>
      <c r="E24"/>
      <c r="F24"/>
      <c r="G24"/>
      <c r="I24" s="36"/>
      <c r="J24" s="36"/>
      <c r="K24" s="36"/>
      <c r="L24" s="36"/>
      <c r="M24" s="36"/>
      <c r="T24" s="36"/>
      <c r="AG24" s="36"/>
      <c r="AH24" s="102"/>
      <c r="AI24" s="36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36"/>
      <c r="AY24" s="36"/>
      <c r="AZ24" s="36"/>
    </row>
    <row r="25" spans="1:52" ht="12" customHeight="1" hidden="1">
      <c r="A25" s="17"/>
      <c r="B25"/>
      <c r="C25"/>
      <c r="D25"/>
      <c r="E25"/>
      <c r="F25"/>
      <c r="G25"/>
      <c r="I25" s="36"/>
      <c r="J25" s="36"/>
      <c r="K25" s="36"/>
      <c r="L25" s="36"/>
      <c r="M25" s="36"/>
      <c r="T25" s="36"/>
      <c r="AG25" s="36"/>
      <c r="AH25" s="102"/>
      <c r="AI25" s="36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36"/>
      <c r="AY25" s="36"/>
      <c r="AZ25" s="36"/>
    </row>
    <row r="26" spans="1:52" ht="12" customHeight="1" hidden="1">
      <c r="A26" s="17"/>
      <c r="B26"/>
      <c r="C26"/>
      <c r="D26"/>
      <c r="E26"/>
      <c r="F26"/>
      <c r="G26"/>
      <c r="H26"/>
      <c r="I26" s="36"/>
      <c r="J26" s="36"/>
      <c r="K26" s="36"/>
      <c r="L26" s="36"/>
      <c r="M26" s="36"/>
      <c r="T26" s="36"/>
      <c r="AG26" s="36"/>
      <c r="AH26" s="102"/>
      <c r="AI26" s="36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36"/>
      <c r="AY26" s="36"/>
      <c r="AZ26" s="36"/>
    </row>
    <row r="27" spans="1:52" ht="12" customHeight="1" hidden="1">
      <c r="A27" s="17"/>
      <c r="B27"/>
      <c r="C27"/>
      <c r="D27"/>
      <c r="E27"/>
      <c r="F27"/>
      <c r="G27"/>
      <c r="H27"/>
      <c r="I27" s="36"/>
      <c r="J27" s="36"/>
      <c r="K27" s="36"/>
      <c r="L27" s="36"/>
      <c r="M27" s="36"/>
      <c r="T27" s="36"/>
      <c r="AG27" s="36"/>
      <c r="AH27" s="102"/>
      <c r="AI27" s="36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36"/>
      <c r="AY27" s="36"/>
      <c r="AZ27" s="36"/>
    </row>
    <row r="28" spans="1:52" ht="12" customHeight="1" hidden="1">
      <c r="A28" s="17"/>
      <c r="B28"/>
      <c r="C28"/>
      <c r="D28"/>
      <c r="E28"/>
      <c r="F28"/>
      <c r="G28"/>
      <c r="H28"/>
      <c r="I28" s="36"/>
      <c r="J28" s="36"/>
      <c r="K28" s="36"/>
      <c r="L28" s="36"/>
      <c r="M28" s="36"/>
      <c r="T28" s="36"/>
      <c r="AG28" s="36"/>
      <c r="AH28" s="102"/>
      <c r="AI28" s="36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36"/>
      <c r="AY28" s="36"/>
      <c r="AZ28" s="36"/>
    </row>
    <row r="29" spans="1:52" ht="12" customHeight="1" hidden="1">
      <c r="A29" s="17"/>
      <c r="B29"/>
      <c r="C29"/>
      <c r="D29"/>
      <c r="E29"/>
      <c r="F29"/>
      <c r="G29"/>
      <c r="H29"/>
      <c r="I29" s="36"/>
      <c r="J29" s="36"/>
      <c r="K29" s="36"/>
      <c r="L29" s="36"/>
      <c r="M29" s="36"/>
      <c r="T29" s="36"/>
      <c r="AG29" s="36"/>
      <c r="AH29" s="102"/>
      <c r="AI29" s="36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36"/>
      <c r="AY29" s="36"/>
      <c r="AZ29" s="36"/>
    </row>
    <row r="30" spans="1:52" ht="12" customHeight="1" hidden="1">
      <c r="A30" s="17"/>
      <c r="B30"/>
      <c r="C30"/>
      <c r="D30"/>
      <c r="E30"/>
      <c r="F30"/>
      <c r="G30"/>
      <c r="H30"/>
      <c r="I30" s="36"/>
      <c r="J30" s="36"/>
      <c r="K30" s="36"/>
      <c r="L30" s="36"/>
      <c r="M30" s="36"/>
      <c r="T30" s="36"/>
      <c r="AG30" s="36"/>
      <c r="AH30" s="102"/>
      <c r="AI30" s="36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36"/>
      <c r="AY30" s="36"/>
      <c r="AZ30" s="36"/>
    </row>
    <row r="31" spans="1:52" ht="12" customHeight="1" hidden="1">
      <c r="A31" s="17"/>
      <c r="B31"/>
      <c r="C31"/>
      <c r="D31"/>
      <c r="E31"/>
      <c r="F31"/>
      <c r="G31"/>
      <c r="H31"/>
      <c r="I31" s="15"/>
      <c r="J31" s="15"/>
      <c r="T31" s="36"/>
      <c r="AG31" s="36"/>
      <c r="AH31" s="102"/>
      <c r="AI31" s="36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36"/>
      <c r="AY31" s="36"/>
      <c r="AZ31" s="36"/>
    </row>
    <row r="32" spans="1:52" ht="12" customHeight="1" hidden="1">
      <c r="A32" s="17"/>
      <c r="B32"/>
      <c r="C32"/>
      <c r="D32"/>
      <c r="E32"/>
      <c r="F32"/>
      <c r="G32"/>
      <c r="H32"/>
      <c r="I32" s="15"/>
      <c r="J32" s="15"/>
      <c r="T32" s="36"/>
      <c r="AG32" s="36"/>
      <c r="AH32" s="102"/>
      <c r="AI32" s="36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36"/>
      <c r="AY32" s="36"/>
      <c r="AZ32" s="36"/>
    </row>
    <row r="33" spans="1:52" ht="12" customHeight="1" hidden="1">
      <c r="A33" s="17"/>
      <c r="B33"/>
      <c r="C33"/>
      <c r="D33"/>
      <c r="E33"/>
      <c r="F33"/>
      <c r="G33"/>
      <c r="H33"/>
      <c r="I33" s="15"/>
      <c r="J33" s="15"/>
      <c r="T33" s="36"/>
      <c r="AG33" s="36"/>
      <c r="AH33" s="102"/>
      <c r="AI33" s="36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36"/>
      <c r="AY33" s="36"/>
      <c r="AZ33" s="36"/>
    </row>
    <row r="34" spans="1:52" ht="12" customHeight="1" hidden="1">
      <c r="A34" s="17"/>
      <c r="B34"/>
      <c r="C34"/>
      <c r="D34"/>
      <c r="E34"/>
      <c r="F34"/>
      <c r="G34"/>
      <c r="H34"/>
      <c r="I34" s="15"/>
      <c r="J34" s="15"/>
      <c r="T34" s="36"/>
      <c r="AG34" s="36"/>
      <c r="AH34" s="102"/>
      <c r="AI34" s="36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36"/>
      <c r="AY34" s="36"/>
      <c r="AZ34" s="36"/>
    </row>
    <row r="35" spans="1:52" ht="12" customHeight="1" hidden="1">
      <c r="A35" s="17"/>
      <c r="B35"/>
      <c r="C35"/>
      <c r="D35"/>
      <c r="E35"/>
      <c r="F35"/>
      <c r="G35"/>
      <c r="H35"/>
      <c r="I35" s="15"/>
      <c r="J35" s="15"/>
      <c r="T35" s="36"/>
      <c r="AG35" s="36"/>
      <c r="AH35" s="102"/>
      <c r="AI35" s="36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36"/>
      <c r="AY35" s="36"/>
      <c r="AZ35" s="36"/>
    </row>
    <row r="36" spans="1:52" ht="12" customHeight="1" hidden="1">
      <c r="A36" s="39"/>
      <c r="B36"/>
      <c r="C36"/>
      <c r="D36"/>
      <c r="E36"/>
      <c r="F36"/>
      <c r="G36"/>
      <c r="H36"/>
      <c r="I36" s="36"/>
      <c r="J36" s="36"/>
      <c r="K36" s="36"/>
      <c r="L36" s="36"/>
      <c r="M36" s="36"/>
      <c r="T36" s="36"/>
      <c r="AG36" s="36"/>
      <c r="AH36" s="102"/>
      <c r="AI36" s="36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36"/>
      <c r="AY36" s="36"/>
      <c r="AZ36" s="36"/>
    </row>
    <row r="37" spans="1:52" ht="12" customHeight="1" hidden="1">
      <c r="A37" s="39"/>
      <c r="B37"/>
      <c r="C37"/>
      <c r="D37"/>
      <c r="E37"/>
      <c r="F37"/>
      <c r="G37"/>
      <c r="H37"/>
      <c r="I37" s="36"/>
      <c r="J37" s="36"/>
      <c r="K37" s="36"/>
      <c r="L37" s="36"/>
      <c r="M37" s="36"/>
      <c r="T37" s="36"/>
      <c r="AG37" s="36"/>
      <c r="AH37" s="102"/>
      <c r="AI37" s="36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36"/>
      <c r="AY37" s="36"/>
      <c r="AZ37" s="36"/>
    </row>
    <row r="38" spans="1:52" ht="12" customHeight="1" hidden="1">
      <c r="A38" s="39"/>
      <c r="B38"/>
      <c r="C38"/>
      <c r="D38"/>
      <c r="E38"/>
      <c r="F38"/>
      <c r="G38"/>
      <c r="H38"/>
      <c r="I38" s="36"/>
      <c r="J38" s="36"/>
      <c r="K38" s="36"/>
      <c r="L38" s="36"/>
      <c r="M38" s="36"/>
      <c r="T38" s="36"/>
      <c r="AG38" s="36"/>
      <c r="AH38" s="102"/>
      <c r="AI38" s="36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36"/>
      <c r="AY38" s="36"/>
      <c r="AZ38" s="36"/>
    </row>
    <row r="39" spans="1:52" ht="12" customHeight="1" hidden="1">
      <c r="A39" s="39"/>
      <c r="B39"/>
      <c r="C39"/>
      <c r="D39"/>
      <c r="E39"/>
      <c r="F39"/>
      <c r="G39"/>
      <c r="H39"/>
      <c r="I39" s="36"/>
      <c r="J39" s="36"/>
      <c r="K39" s="36"/>
      <c r="L39" s="36"/>
      <c r="M39" s="36"/>
      <c r="T39" s="36"/>
      <c r="AG39" s="36"/>
      <c r="AH39" s="102"/>
      <c r="AI39" s="36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36"/>
      <c r="AY39" s="36"/>
      <c r="AZ39" s="36"/>
    </row>
    <row r="40" spans="1:52" ht="12" customHeight="1" hidden="1">
      <c r="A40" s="39"/>
      <c r="B40"/>
      <c r="C40"/>
      <c r="D40"/>
      <c r="E40"/>
      <c r="F40"/>
      <c r="G40"/>
      <c r="H40"/>
      <c r="I40" s="36"/>
      <c r="J40" s="36"/>
      <c r="K40" s="36"/>
      <c r="L40" s="36"/>
      <c r="M40" s="36"/>
      <c r="T40" s="36"/>
      <c r="AG40" s="36"/>
      <c r="AH40" s="102"/>
      <c r="AI40" s="36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36"/>
      <c r="AY40" s="36"/>
      <c r="AZ40" s="36"/>
    </row>
    <row r="41" spans="1:52" ht="12" customHeight="1" hidden="1">
      <c r="A41" s="39"/>
      <c r="B41"/>
      <c r="C41"/>
      <c r="D41"/>
      <c r="E41"/>
      <c r="F41"/>
      <c r="G41"/>
      <c r="H41"/>
      <c r="I41" s="36"/>
      <c r="J41" s="36"/>
      <c r="K41" s="36"/>
      <c r="L41" s="36"/>
      <c r="M41" s="36"/>
      <c r="T41" s="36"/>
      <c r="AG41" s="36"/>
      <c r="AH41" s="102"/>
      <c r="AI41" s="36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36"/>
      <c r="AY41" s="36"/>
      <c r="AZ41" s="36"/>
    </row>
    <row r="42" spans="1:52" ht="12" customHeight="1" hidden="1">
      <c r="A42" s="39"/>
      <c r="B42"/>
      <c r="C42"/>
      <c r="D42"/>
      <c r="E42"/>
      <c r="F42"/>
      <c r="G42"/>
      <c r="H42"/>
      <c r="I42" s="36"/>
      <c r="J42" s="36"/>
      <c r="K42" s="36"/>
      <c r="L42" s="36"/>
      <c r="M42" s="36"/>
      <c r="T42" s="36"/>
      <c r="AG42" s="36"/>
      <c r="AH42" s="102"/>
      <c r="AI42" s="36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36"/>
      <c r="AY42" s="36"/>
      <c r="AZ42" s="36"/>
    </row>
    <row r="43" spans="1:52" ht="12" customHeight="1" hidden="1">
      <c r="A43" s="39"/>
      <c r="B43"/>
      <c r="C43"/>
      <c r="D43"/>
      <c r="E43"/>
      <c r="F43"/>
      <c r="G43"/>
      <c r="H43"/>
      <c r="I43" s="36"/>
      <c r="J43" s="36"/>
      <c r="K43" s="36"/>
      <c r="L43" s="36"/>
      <c r="M43" s="36"/>
      <c r="T43" s="36"/>
      <c r="AG43" s="36"/>
      <c r="AH43" s="102"/>
      <c r="AI43" s="36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36"/>
      <c r="AY43" s="36"/>
      <c r="AZ43" s="36"/>
    </row>
    <row r="44" spans="1:52" ht="12" customHeight="1" hidden="1">
      <c r="A44" s="39"/>
      <c r="B44"/>
      <c r="C44"/>
      <c r="D44"/>
      <c r="E44"/>
      <c r="F44"/>
      <c r="G44"/>
      <c r="H44"/>
      <c r="I44" s="36"/>
      <c r="J44" s="36"/>
      <c r="K44" s="36"/>
      <c r="L44" s="36"/>
      <c r="M44" s="36"/>
      <c r="T44" s="36"/>
      <c r="AG44" s="36"/>
      <c r="AH44" s="102"/>
      <c r="AI44" s="36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36"/>
      <c r="AY44" s="36"/>
      <c r="AZ44" s="36"/>
    </row>
    <row r="45" spans="1:52" ht="12" customHeight="1" hidden="1">
      <c r="A45" s="39"/>
      <c r="B45"/>
      <c r="C45"/>
      <c r="D45"/>
      <c r="E45"/>
      <c r="F45"/>
      <c r="G45"/>
      <c r="H45"/>
      <c r="I45" s="36"/>
      <c r="J45" s="36"/>
      <c r="K45" s="36"/>
      <c r="L45" s="36"/>
      <c r="M45" s="36"/>
      <c r="T45" s="36"/>
      <c r="AG45" s="36"/>
      <c r="AH45" s="102"/>
      <c r="AI45" s="36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36"/>
      <c r="AY45" s="36"/>
      <c r="AZ45" s="36"/>
    </row>
    <row r="46" spans="1:52" ht="12" customHeight="1" hidden="1">
      <c r="A46" s="39"/>
      <c r="B46"/>
      <c r="C46"/>
      <c r="D46"/>
      <c r="E46"/>
      <c r="F46"/>
      <c r="G46"/>
      <c r="H46"/>
      <c r="I46" s="36"/>
      <c r="J46" s="36"/>
      <c r="K46" s="36"/>
      <c r="L46" s="36"/>
      <c r="M46" s="36"/>
      <c r="T46" s="36"/>
      <c r="AG46" s="36"/>
      <c r="AH46" s="102"/>
      <c r="AI46" s="36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36"/>
      <c r="AY46" s="36"/>
      <c r="AZ46" s="36"/>
    </row>
    <row r="47" spans="1:52" ht="12" customHeight="1" hidden="1">
      <c r="A47" s="39"/>
      <c r="B47"/>
      <c r="C47"/>
      <c r="D47"/>
      <c r="E47"/>
      <c r="F47"/>
      <c r="G47"/>
      <c r="H47"/>
      <c r="I47" s="36"/>
      <c r="J47" s="36"/>
      <c r="K47" s="36"/>
      <c r="L47" s="36"/>
      <c r="M47" s="36"/>
      <c r="T47" s="36"/>
      <c r="AG47" s="36"/>
      <c r="AH47" s="102"/>
      <c r="AI47" s="36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36"/>
      <c r="AY47" s="36"/>
      <c r="AZ47" s="36"/>
    </row>
    <row r="48" spans="1:52" ht="12" customHeight="1" hidden="1">
      <c r="A48" s="39"/>
      <c r="B48"/>
      <c r="C48"/>
      <c r="D48"/>
      <c r="E48"/>
      <c r="F48"/>
      <c r="G48"/>
      <c r="H48"/>
      <c r="I48" s="36"/>
      <c r="J48" s="36"/>
      <c r="K48" s="36"/>
      <c r="L48" s="36"/>
      <c r="M48" s="36"/>
      <c r="T48" s="36"/>
      <c r="AG48" s="36"/>
      <c r="AH48" s="102"/>
      <c r="AI48" s="36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36"/>
      <c r="AY48" s="36"/>
      <c r="AZ48" s="36"/>
    </row>
    <row r="49" spans="1:52" ht="12" customHeight="1" hidden="1">
      <c r="A49" s="39"/>
      <c r="B49"/>
      <c r="C49"/>
      <c r="D49"/>
      <c r="E49"/>
      <c r="F49"/>
      <c r="G49"/>
      <c r="H49"/>
      <c r="I49" s="36"/>
      <c r="J49" s="36"/>
      <c r="K49" s="36"/>
      <c r="L49" s="36"/>
      <c r="M49" s="36"/>
      <c r="T49" s="36"/>
      <c r="AG49" s="36"/>
      <c r="AH49" s="102"/>
      <c r="AI49" s="36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36"/>
      <c r="AY49" s="36"/>
      <c r="AZ49" s="36"/>
    </row>
    <row r="50" spans="1:52" ht="12" customHeight="1" hidden="1">
      <c r="A50" s="39"/>
      <c r="B50"/>
      <c r="C50"/>
      <c r="D50"/>
      <c r="E50"/>
      <c r="F50"/>
      <c r="G50"/>
      <c r="H50"/>
      <c r="I50" s="36"/>
      <c r="J50" s="36"/>
      <c r="K50" s="36"/>
      <c r="L50" s="36"/>
      <c r="M50" s="36"/>
      <c r="T50" s="36"/>
      <c r="AG50" s="36"/>
      <c r="AH50" s="102"/>
      <c r="AI50" s="36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36"/>
      <c r="AY50" s="36"/>
      <c r="AZ50" s="36"/>
    </row>
    <row r="51" spans="1:52" ht="12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T51" s="36"/>
      <c r="AG51" s="36"/>
      <c r="AH51" s="102"/>
      <c r="AI51" s="36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36"/>
      <c r="AY51" s="36"/>
      <c r="AZ51" s="36"/>
    </row>
    <row r="52" spans="1:52" ht="12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T52" s="36"/>
      <c r="AG52" s="36"/>
      <c r="AH52" s="102"/>
      <c r="AI52" s="36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36"/>
      <c r="AY52" s="36"/>
      <c r="AZ52" s="36"/>
    </row>
    <row r="53" spans="1:52" ht="12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T53" s="36"/>
      <c r="AG53" s="36"/>
      <c r="AH53" s="102"/>
      <c r="AI53" s="36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36"/>
      <c r="AY53" s="36"/>
      <c r="AZ53" s="36"/>
    </row>
    <row r="54" spans="1:52" ht="12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T54" s="36"/>
      <c r="AG54" s="36"/>
      <c r="AH54" s="102"/>
      <c r="AI54" s="36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36"/>
      <c r="AY54" s="36"/>
      <c r="AZ54" s="36"/>
    </row>
    <row r="55" spans="1:52" ht="12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T55" s="36"/>
      <c r="AG55" s="36"/>
      <c r="AH55" s="102"/>
      <c r="AI55" s="36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36"/>
      <c r="AY55" s="36"/>
      <c r="AZ55" s="36"/>
    </row>
    <row r="56" spans="1:52" ht="12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T56" s="36"/>
      <c r="AG56" s="36"/>
      <c r="AH56" s="102"/>
      <c r="AI56" s="36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36"/>
      <c r="AY56" s="36"/>
      <c r="AZ56" s="36"/>
    </row>
    <row r="57" spans="1:52" ht="12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T57" s="36"/>
      <c r="AG57" s="36"/>
      <c r="AH57" s="102"/>
      <c r="AI57" s="36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36"/>
      <c r="AY57" s="36"/>
      <c r="AZ57" s="36"/>
    </row>
    <row r="58" spans="1:52" ht="12" customHeight="1">
      <c r="A58" s="36"/>
      <c r="B58" s="36"/>
      <c r="C58" s="36"/>
      <c r="D58" s="20"/>
      <c r="E58" s="36"/>
      <c r="F58" s="36"/>
      <c r="G58" s="36"/>
      <c r="H58" s="36"/>
      <c r="I58" s="36"/>
      <c r="J58" s="36"/>
      <c r="K58" s="36"/>
      <c r="L58" s="36"/>
      <c r="M58" s="36"/>
      <c r="T58" s="36"/>
      <c r="AG58" s="36"/>
      <c r="AH58" s="102"/>
      <c r="AI58" s="36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36"/>
      <c r="AY58" s="36"/>
      <c r="AZ58" s="36"/>
    </row>
    <row r="59" spans="1:52" ht="12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T59" s="36"/>
      <c r="AG59" s="36"/>
      <c r="AH59" s="102"/>
      <c r="AI59" s="36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36"/>
      <c r="AY59" s="36"/>
      <c r="AZ59" s="36"/>
    </row>
    <row r="60" spans="1:52" ht="12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T60" s="36"/>
      <c r="AG60" s="36"/>
      <c r="AH60" s="102"/>
      <c r="AI60" s="36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36"/>
      <c r="AY60" s="36"/>
      <c r="AZ60" s="36"/>
    </row>
    <row r="61" spans="1:52" ht="12" customHeight="1">
      <c r="A61" s="36"/>
      <c r="B61" s="36"/>
      <c r="C61" s="36"/>
      <c r="D61" s="84"/>
      <c r="E61" s="36"/>
      <c r="F61" s="36"/>
      <c r="G61" s="36"/>
      <c r="H61" s="36"/>
      <c r="I61" s="36"/>
      <c r="J61" s="36"/>
      <c r="K61" s="36"/>
      <c r="L61" s="36"/>
      <c r="M61" s="36"/>
      <c r="T61" s="36"/>
      <c r="AG61" s="36"/>
      <c r="AH61" s="102"/>
      <c r="AI61" s="36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36"/>
      <c r="AY61" s="36"/>
      <c r="AZ61" s="36"/>
    </row>
    <row r="62" spans="2:52" ht="12.75">
      <c r="B62" s="36"/>
      <c r="C62" s="36"/>
      <c r="E62" s="36"/>
      <c r="F62" s="36"/>
      <c r="G62" s="36"/>
      <c r="T62" s="36"/>
      <c r="AG62" s="36"/>
      <c r="AH62" s="102"/>
      <c r="AI62" s="36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36"/>
      <c r="AY62" s="36"/>
      <c r="AZ62" s="36"/>
    </row>
    <row r="63" spans="2:52" ht="12.75">
      <c r="B63" s="36"/>
      <c r="C63" s="36"/>
      <c r="D63" s="36"/>
      <c r="E63" s="36"/>
      <c r="F63" s="36"/>
      <c r="G63" s="36"/>
      <c r="T63" s="36"/>
      <c r="AG63" s="36"/>
      <c r="AH63" s="102"/>
      <c r="AI63" s="36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36"/>
      <c r="AY63" s="36"/>
      <c r="AZ63" s="36"/>
    </row>
    <row r="64" spans="20:52" ht="12.75">
      <c r="T64" s="36"/>
      <c r="AG64" s="36"/>
      <c r="AH64" s="102"/>
      <c r="AI64" s="36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36"/>
      <c r="AY64" s="36"/>
      <c r="AZ64" s="36"/>
    </row>
    <row r="65" spans="20:52" ht="12.75">
      <c r="T65" s="36"/>
      <c r="AG65" s="36"/>
      <c r="AH65" s="102"/>
      <c r="AI65" s="36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36"/>
      <c r="AY65" s="36"/>
      <c r="AZ65" s="36"/>
    </row>
    <row r="66" spans="20:52" ht="12.75">
      <c r="T66" s="36"/>
      <c r="AG66" s="36"/>
      <c r="AH66" s="102"/>
      <c r="AI66" s="36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36"/>
      <c r="AY66" s="36"/>
      <c r="AZ66" s="36"/>
    </row>
    <row r="67" spans="20:52" ht="12.75">
      <c r="T67" s="36"/>
      <c r="AG67" s="36"/>
      <c r="AH67" s="102"/>
      <c r="AI67" s="36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36"/>
      <c r="AY67" s="36"/>
      <c r="AZ67" s="36"/>
    </row>
    <row r="68" spans="20:52" ht="12.75">
      <c r="T68" s="36"/>
      <c r="AG68" s="36"/>
      <c r="AH68" s="102"/>
      <c r="AI68" s="36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36"/>
      <c r="AY68" s="36"/>
      <c r="AZ68" s="36"/>
    </row>
    <row r="69" spans="20:52" ht="12.75">
      <c r="T69" s="36"/>
      <c r="AG69" s="36"/>
      <c r="AH69" s="102"/>
      <c r="AI69" s="36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36"/>
      <c r="AY69" s="36"/>
      <c r="AZ69" s="36"/>
    </row>
    <row r="70" spans="20:52" ht="12.75">
      <c r="T70" s="36"/>
      <c r="AG70" s="36"/>
      <c r="AH70" s="102"/>
      <c r="AI70" s="36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36"/>
      <c r="AY70" s="36"/>
      <c r="AZ70" s="36"/>
    </row>
    <row r="71" spans="20:52" ht="12.75">
      <c r="T71" s="36"/>
      <c r="AG71" s="36"/>
      <c r="AH71" s="102"/>
      <c r="AI71" s="36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36"/>
      <c r="AY71" s="36"/>
      <c r="AZ71" s="36"/>
    </row>
    <row r="72" spans="20:52" ht="12.75">
      <c r="T72" s="36"/>
      <c r="AG72" s="36"/>
      <c r="AH72" s="102"/>
      <c r="AI72" s="36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36"/>
      <c r="AY72" s="36"/>
      <c r="AZ72" s="36"/>
    </row>
    <row r="73" spans="20:52" ht="12.75">
      <c r="T73" s="36"/>
      <c r="AG73" s="36"/>
      <c r="AH73" s="102"/>
      <c r="AI73" s="36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36"/>
      <c r="AY73" s="36"/>
      <c r="AZ73" s="36"/>
    </row>
    <row r="74" spans="20:52" ht="12.75">
      <c r="T74" s="36"/>
      <c r="AG74" s="36"/>
      <c r="AH74" s="102"/>
      <c r="AI74" s="36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36"/>
      <c r="AY74" s="36"/>
      <c r="AZ74" s="36"/>
    </row>
    <row r="75" spans="20:52" ht="12.75">
      <c r="T75" s="36"/>
      <c r="AG75" s="36"/>
      <c r="AH75" s="102"/>
      <c r="AI75" s="36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36"/>
      <c r="AY75" s="36"/>
      <c r="AZ75" s="36"/>
    </row>
    <row r="76" spans="20:52" ht="12.75">
      <c r="T76" s="36"/>
      <c r="AG76" s="36"/>
      <c r="AH76" s="102"/>
      <c r="AI76" s="36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36"/>
      <c r="AY76" s="36"/>
      <c r="AZ76" s="36"/>
    </row>
    <row r="77" spans="20:52" ht="12.75">
      <c r="T77" s="36"/>
      <c r="AG77" s="36"/>
      <c r="AH77" s="102"/>
      <c r="AI77" s="36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36"/>
      <c r="AY77" s="36"/>
      <c r="AZ77" s="36"/>
    </row>
    <row r="78" spans="20:52" ht="12.75">
      <c r="T78" s="36"/>
      <c r="AG78" s="36"/>
      <c r="AH78" s="102"/>
      <c r="AI78" s="36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36"/>
      <c r="AY78" s="36"/>
      <c r="AZ78" s="36"/>
    </row>
    <row r="79" spans="20:52" ht="12.75">
      <c r="T79" s="36"/>
      <c r="AG79" s="36"/>
      <c r="AH79" s="102"/>
      <c r="AI79" s="36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36"/>
      <c r="AY79" s="36"/>
      <c r="AZ79" s="36"/>
    </row>
    <row r="80" spans="20:52" ht="12.75">
      <c r="T80" s="36"/>
      <c r="AG80" s="36"/>
      <c r="AH80" s="102"/>
      <c r="AI80" s="36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36"/>
      <c r="AY80" s="36"/>
      <c r="AZ80" s="36"/>
    </row>
    <row r="81" spans="20:52" ht="12.75">
      <c r="T81" s="36"/>
      <c r="AG81" s="36"/>
      <c r="AH81" s="102"/>
      <c r="AI81" s="36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36"/>
      <c r="AY81" s="36"/>
      <c r="AZ81" s="36"/>
    </row>
    <row r="82" spans="20:52" ht="12.75">
      <c r="T82" s="36"/>
      <c r="AG82" s="36"/>
      <c r="AH82" s="102"/>
      <c r="AI82" s="36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36"/>
      <c r="AY82" s="36"/>
      <c r="AZ82" s="36"/>
    </row>
    <row r="83" spans="20:52" ht="12.75">
      <c r="T83" s="36"/>
      <c r="AG83" s="36"/>
      <c r="AH83" s="102"/>
      <c r="AI83" s="36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36"/>
      <c r="AY83" s="36"/>
      <c r="AZ83" s="36"/>
    </row>
    <row r="84" spans="20:52" ht="12.75">
      <c r="T84" s="36"/>
      <c r="AG84" s="36"/>
      <c r="AH84" s="102"/>
      <c r="AI84" s="36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36"/>
      <c r="AY84" s="36"/>
      <c r="AZ84" s="36"/>
    </row>
    <row r="85" spans="20:52" ht="12.75">
      <c r="T85" s="36"/>
      <c r="AG85" s="36"/>
      <c r="AH85" s="102"/>
      <c r="AI85" s="36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36"/>
      <c r="AY85" s="36"/>
      <c r="AZ85" s="36"/>
    </row>
    <row r="86" spans="20:52" ht="12.75">
      <c r="T86" s="36"/>
      <c r="AG86" s="36"/>
      <c r="AH86" s="102"/>
      <c r="AI86" s="36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36"/>
      <c r="AY86" s="36"/>
      <c r="AZ86" s="36"/>
    </row>
    <row r="87" spans="20:52" ht="12.75">
      <c r="T87" s="36"/>
      <c r="AG87" s="36"/>
      <c r="AH87" s="102"/>
      <c r="AI87" s="36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36"/>
      <c r="AY87" s="36"/>
      <c r="AZ87" s="36"/>
    </row>
    <row r="88" spans="20:52" ht="12.75">
      <c r="T88" s="36"/>
      <c r="AG88" s="36"/>
      <c r="AH88" s="102"/>
      <c r="AI88" s="36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36"/>
      <c r="AY88" s="36"/>
      <c r="AZ88" s="36"/>
    </row>
    <row r="89" spans="20:52" ht="12.75">
      <c r="T89" s="36"/>
      <c r="AG89" s="36"/>
      <c r="AH89" s="102"/>
      <c r="AI89" s="36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36"/>
      <c r="AY89" s="36"/>
      <c r="AZ89" s="36"/>
    </row>
    <row r="90" spans="20:52" ht="12.75">
      <c r="T90" s="36"/>
      <c r="AG90" s="36"/>
      <c r="AH90" s="102"/>
      <c r="AI90" s="36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36"/>
      <c r="AY90" s="36"/>
      <c r="AZ90" s="36"/>
    </row>
    <row r="91" spans="20:52" ht="12.75">
      <c r="T91" s="36"/>
      <c r="AG91" s="36"/>
      <c r="AH91" s="102"/>
      <c r="AI91" s="36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36"/>
      <c r="AY91" s="36"/>
      <c r="AZ91" s="36"/>
    </row>
    <row r="92" spans="20:52" ht="12.75">
      <c r="T92" s="36"/>
      <c r="AG92" s="36"/>
      <c r="AH92" s="102"/>
      <c r="AI92" s="36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36"/>
      <c r="AY92" s="36"/>
      <c r="AZ92" s="36"/>
    </row>
    <row r="93" spans="20:52" ht="12.75">
      <c r="T93" s="36"/>
      <c r="AG93" s="36"/>
      <c r="AH93" s="102"/>
      <c r="AI93" s="36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36"/>
      <c r="AY93" s="36"/>
      <c r="AZ93" s="36"/>
    </row>
    <row r="94" spans="20:52" ht="12.75">
      <c r="T94" s="36"/>
      <c r="AG94" s="36"/>
      <c r="AH94" s="102"/>
      <c r="AI94" s="36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36"/>
      <c r="AY94" s="36"/>
      <c r="AZ94" s="36"/>
    </row>
    <row r="95" spans="20:52" ht="12.75">
      <c r="T95" s="36"/>
      <c r="AG95" s="36"/>
      <c r="AH95" s="102"/>
      <c r="AI95" s="36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36"/>
      <c r="AY95" s="36"/>
      <c r="AZ95" s="36"/>
    </row>
    <row r="96" spans="20:52" ht="12.75">
      <c r="T96" s="36"/>
      <c r="AG96" s="36"/>
      <c r="AH96" s="102"/>
      <c r="AI96" s="36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36"/>
      <c r="AY96" s="36"/>
      <c r="AZ96" s="36"/>
    </row>
    <row r="97" spans="20:52" ht="12.75">
      <c r="T97" s="36"/>
      <c r="AG97" s="36"/>
      <c r="AH97" s="102"/>
      <c r="AI97" s="36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36"/>
      <c r="AY97" s="36"/>
      <c r="AZ97" s="36"/>
    </row>
    <row r="98" spans="20:52" ht="12.75">
      <c r="T98" s="36"/>
      <c r="AG98" s="36"/>
      <c r="AH98" s="102"/>
      <c r="AI98" s="36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36"/>
      <c r="AY98" s="36"/>
      <c r="AZ98" s="36"/>
    </row>
    <row r="99" spans="20:62" ht="12.75">
      <c r="T99" s="36"/>
      <c r="AG99" s="36"/>
      <c r="AH99" s="102"/>
      <c r="AI99" s="36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36"/>
      <c r="AY99" s="36"/>
      <c r="AZ99" s="36"/>
      <c r="BE99" s="1" t="s">
        <v>55</v>
      </c>
      <c r="BJ99" s="1" t="s">
        <v>56</v>
      </c>
    </row>
    <row r="100" spans="20:62" ht="12.75">
      <c r="T100" s="36"/>
      <c r="AG100" s="36"/>
      <c r="AH100" s="102"/>
      <c r="AI100" s="36">
        <v>0.2052547030356351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36"/>
      <c r="AY100" s="36"/>
      <c r="AZ100" s="36"/>
      <c r="BE100" s="1">
        <f>D6</f>
        <v>20</v>
      </c>
      <c r="BJ100" s="1">
        <f>F6</f>
        <v>20</v>
      </c>
    </row>
    <row r="101" ht="13.5" thickBot="1">
      <c r="AG101" s="36"/>
    </row>
    <row r="102" spans="34:62" ht="12.75">
      <c r="AH102" s="103" t="s">
        <v>36</v>
      </c>
      <c r="AI102" s="27"/>
      <c r="AJ102" s="104"/>
      <c r="AK102" s="104"/>
      <c r="AL102" s="104"/>
      <c r="AM102" s="105"/>
      <c r="AN102" s="14"/>
      <c r="AO102" s="103" t="s">
        <v>37</v>
      </c>
      <c r="AP102" s="104"/>
      <c r="AQ102" s="104"/>
      <c r="AR102" s="105"/>
      <c r="AS102" s="14"/>
      <c r="AT102" s="103" t="s">
        <v>39</v>
      </c>
      <c r="AU102" s="104"/>
      <c r="AV102" s="104"/>
      <c r="AW102" s="105"/>
      <c r="AY102" s="40" t="s">
        <v>19</v>
      </c>
      <c r="AZ102" s="27"/>
      <c r="BB102" s="40" t="s">
        <v>18</v>
      </c>
      <c r="BC102" s="87"/>
      <c r="BD102" s="87" t="s">
        <v>18</v>
      </c>
      <c r="BE102" s="27"/>
      <c r="BG102" s="40" t="s">
        <v>19</v>
      </c>
      <c r="BH102" s="87"/>
      <c r="BI102" s="87" t="s">
        <v>19</v>
      </c>
      <c r="BJ102" s="27"/>
    </row>
    <row r="103" spans="34:62" ht="12.75">
      <c r="AH103" s="28"/>
      <c r="AI103" s="29"/>
      <c r="AJ103" s="14"/>
      <c r="AK103" s="14"/>
      <c r="AL103" s="14"/>
      <c r="AM103" s="106"/>
      <c r="AN103" s="14"/>
      <c r="AO103" s="28"/>
      <c r="AP103" s="14"/>
      <c r="AQ103" s="14"/>
      <c r="AR103" s="106"/>
      <c r="AS103" s="14"/>
      <c r="AT103" s="28"/>
      <c r="AU103" s="14"/>
      <c r="AV103" s="14"/>
      <c r="AW103" s="106"/>
      <c r="AY103" s="41"/>
      <c r="AZ103" s="29"/>
      <c r="BB103" s="41"/>
      <c r="BC103" s="15"/>
      <c r="BD103" s="15"/>
      <c r="BE103" s="29"/>
      <c r="BG103" s="41"/>
      <c r="BH103" s="15"/>
      <c r="BI103" s="15"/>
      <c r="BJ103" s="29"/>
    </row>
    <row r="104" spans="34:62" ht="13.5" thickBot="1">
      <c r="AH104" s="25" t="s">
        <v>12</v>
      </c>
      <c r="AI104" s="128" t="s">
        <v>22</v>
      </c>
      <c r="AJ104" s="22" t="s">
        <v>3</v>
      </c>
      <c r="AK104" s="22" t="s">
        <v>4</v>
      </c>
      <c r="AL104" s="22" t="s">
        <v>32</v>
      </c>
      <c r="AM104" s="26" t="s">
        <v>33</v>
      </c>
      <c r="AN104" s="22"/>
      <c r="AO104" s="25" t="s">
        <v>7</v>
      </c>
      <c r="AP104" s="22" t="s">
        <v>1</v>
      </c>
      <c r="AQ104" s="22" t="s">
        <v>34</v>
      </c>
      <c r="AR104" s="26" t="s">
        <v>35</v>
      </c>
      <c r="AS104" s="22"/>
      <c r="AT104" s="25" t="s">
        <v>45</v>
      </c>
      <c r="AU104" s="22" t="s">
        <v>3</v>
      </c>
      <c r="AV104" s="22" t="s">
        <v>4</v>
      </c>
      <c r="AW104" s="26" t="s">
        <v>40</v>
      </c>
      <c r="AY104" s="153" t="s">
        <v>12</v>
      </c>
      <c r="AZ104" s="154" t="s">
        <v>22</v>
      </c>
      <c r="BB104" s="130" t="s">
        <v>12</v>
      </c>
      <c r="BC104" s="117" t="s">
        <v>43</v>
      </c>
      <c r="BD104" s="117" t="s">
        <v>3</v>
      </c>
      <c r="BE104" s="128" t="s">
        <v>4</v>
      </c>
      <c r="BG104" s="130" t="s">
        <v>12</v>
      </c>
      <c r="BH104" s="117" t="s">
        <v>43</v>
      </c>
      <c r="BI104" s="117" t="s">
        <v>3</v>
      </c>
      <c r="BJ104" s="128" t="s">
        <v>4</v>
      </c>
    </row>
    <row r="105" spans="33:62" ht="12.75">
      <c r="AG105" s="1">
        <v>1</v>
      </c>
      <c r="AH105" s="103">
        <f>-PI()/D$3+(AG105-1)/(M$4-1)*2*PI()/D$3</f>
        <v>-3.141592653589793</v>
      </c>
      <c r="AI105" s="168">
        <v>20</v>
      </c>
      <c r="AJ105" s="114">
        <f>AI105*SIN(AH105)</f>
        <v>-2.45029690981724E-15</v>
      </c>
      <c r="AK105" s="108">
        <f>AI105*COS(AH105)</f>
        <v>-20</v>
      </c>
      <c r="AL105" s="108">
        <f>IF(AG105=1,AJ106-AJ105,IF(AG105=M$4,AJ105-AJ104,(AJ106-AJ104)/2))</f>
        <v>-0.616253896197262</v>
      </c>
      <c r="AM105" s="109">
        <f>IF(AG105=1,AK106-AK105,IF(AG105=M$4,AK105-AK104,(AK106-AK104)/2))</f>
        <v>0.5867079708533431</v>
      </c>
      <c r="AN105" s="107"/>
      <c r="AO105" s="114">
        <f aca="true" t="shared" si="0" ref="AO105:AO136">IF(AG105&lt;=M$4,D$6^2*(AL105^2+AM105^2)-(AJ105*AL105+AK105*AM105)^2,"")</f>
        <v>151.90754583132232</v>
      </c>
      <c r="AP105" s="108">
        <f>IF(ABS(AK105*AL105-AJ105*AM105-SQRT(AO105))&lt;ABS(AK105*AL105-AJ105*AM105+SQRT(AO105)),(AK105*AL105-AJ105*AM105-SQRT(AO105))/(AL105^2+AM105^2),(AK105*AL105-AJ105*AM105+SQRT(AO105))/(AL105^2+AM105^2))</f>
        <v>2.453548125743273E-15</v>
      </c>
      <c r="AQ105" s="108">
        <f>AJ105+AP105*AM105</f>
        <v>-1.010780667571381E-15</v>
      </c>
      <c r="AR105" s="109">
        <f>AK105-AP105*AL105</f>
        <v>-20</v>
      </c>
      <c r="AS105" s="107"/>
      <c r="AT105" s="114">
        <f>IF(AR105&gt;0,ATAN(AQ105/AR105),IF(AQ105&lt;0,ATAN(AQ105/AR105)-PI(),ATAN(AQ105/AR105)+PI()))</f>
        <v>-3.141592653589793</v>
      </c>
      <c r="AU105" s="108">
        <f>AI105*SIN(AH105-AT105)</f>
        <v>0</v>
      </c>
      <c r="AV105" s="108">
        <f>AI105*COS(AH105-AT105)</f>
        <v>20</v>
      </c>
      <c r="AW105" s="109">
        <f aca="true" t="shared" si="1" ref="AW105:AW136">AV105-D$6</f>
        <v>0</v>
      </c>
      <c r="AY105" s="118">
        <f>ATAN(AU105/(F$2*D$6+F$6-F$2*AV105))+AT105*D$6/F$6</f>
        <v>-3.141592653589793</v>
      </c>
      <c r="AZ105" s="119">
        <f>SQRT(AU105^2+(F$2*D$6+F$6-F$2*AV105)^2)</f>
        <v>20</v>
      </c>
      <c r="BB105" s="118">
        <v>-3.141592653589793</v>
      </c>
      <c r="BC105" s="131">
        <v>20</v>
      </c>
      <c r="BD105" s="87">
        <f aca="true" t="shared" si="2" ref="BD105:BD168">BC105*SIN(BB105+L$12)</f>
        <v>-7.2487607283451325</v>
      </c>
      <c r="BE105" s="27">
        <f>BC105*COS(BB105+L$12)-BE$100</f>
        <v>-1.3598425998276156</v>
      </c>
      <c r="BG105" s="118">
        <v>-3.141592654</v>
      </c>
      <c r="BH105" s="131">
        <v>20</v>
      </c>
      <c r="BI105" s="87">
        <f aca="true" t="shared" si="3" ref="BI105:BI168">BH105*SIN(BG105+K$12)</f>
        <v>-7.248760735991489</v>
      </c>
      <c r="BJ105" s="27">
        <f>F$2*(BJ$100-BH105*COS(BG105+K$12))</f>
        <v>1.3598426028011197</v>
      </c>
    </row>
    <row r="106" spans="33:62" ht="12.75">
      <c r="AG106" s="1">
        <f>AG105+1</f>
        <v>2</v>
      </c>
      <c r="AH106" s="28">
        <f aca="true" t="shared" si="4" ref="AH106:AH169">-PI()/D$3+(AG106-1)/(M$4-1)*2*PI()/D$3</f>
        <v>-3.1098593944626236</v>
      </c>
      <c r="AI106" s="169">
        <v>19.423070722043605</v>
      </c>
      <c r="AJ106" s="115">
        <f aca="true" t="shared" si="5" ref="AJ106:AJ169">AI106*SIN(AH106)</f>
        <v>-0.6162538961972645</v>
      </c>
      <c r="AK106" s="107">
        <f aca="true" t="shared" si="6" ref="AK106:AK169">AI106*COS(AH106)</f>
        <v>-19.413292029146657</v>
      </c>
      <c r="AL106" s="107">
        <f aca="true" t="shared" si="7" ref="AL106:AL169">IF(AG106=1,AJ107-AJ106,IF(AG106=M$4,AJ106-AJ105,(AJ107-AJ105)/2))</f>
        <v>-0.5974171334169611</v>
      </c>
      <c r="AM106" s="110">
        <f aca="true" t="shared" si="8" ref="AM106:AM169">IF(AG106=1,AK107-AK106,IF(AG106=M$4,AK106-AK105,(AK107-AK105)/2))</f>
        <v>0.5995349597658937</v>
      </c>
      <c r="AN106" s="107"/>
      <c r="AO106" s="115">
        <f t="shared" si="0"/>
        <v>159.50912869046977</v>
      </c>
      <c r="AP106" s="107">
        <f aca="true" t="shared" si="9" ref="AP106:AP169">IF(ABS(AK106*AL106-AJ106*AM106-SQRT(AO106))&lt;ABS(AK106*AL106-AJ106*AM106+SQRT(AO106)),(AK106*AL106-AJ106*AM106-SQRT(AO106))/(AL106^2+AM106^2),(AK106*AL106-AJ106*AM106+SQRT(AO106))/(AL106^2+AM106^2))</f>
        <v>-0.9246790951784406</v>
      </c>
      <c r="AQ106" s="107">
        <f aca="true" t="shared" si="10" ref="AQ106:AQ169">AJ106+AP106*AM106</f>
        <v>-1.170631340321434</v>
      </c>
      <c r="AR106" s="110">
        <f aca="true" t="shared" si="11" ref="AR106:AR169">AK106-AP106*AL106</f>
        <v>-19.96571116351875</v>
      </c>
      <c r="AS106" s="107"/>
      <c r="AT106" s="115">
        <f aca="true" t="shared" si="12" ref="AT106:AT169">IF(AR106&gt;0,ATAN(AQ106/AR106),IF(AQ106&lt;0,ATAN(AQ106/AR106)-PI(),ATAN(AQ106/AR106)+PI()))</f>
        <v>-3.0830276139623516</v>
      </c>
      <c r="AU106" s="107">
        <f aca="true" t="shared" si="13" ref="AU106:AU169">AI106*SIN(AH106-AT106)</f>
        <v>-0.5210930386631917</v>
      </c>
      <c r="AV106" s="107">
        <f aca="true" t="shared" si="14" ref="AV106:AV169">AI106*COS(AH106-AT106)</f>
        <v>19.416079375573336</v>
      </c>
      <c r="AW106" s="110">
        <f t="shared" si="1"/>
        <v>-0.5839206244266641</v>
      </c>
      <c r="AY106" s="120">
        <f aca="true" t="shared" si="15" ref="AY106:AY169">ATAN(AU106/(F$2*D$6+F$6-F$2*AV106))+AT106*D$6/F$6</f>
        <v>-3.108337746671941</v>
      </c>
      <c r="AZ106" s="121">
        <f aca="true" t="shared" si="16" ref="AZ106:AZ169">SQRT(AU106^2+(F$2*D$6+F$6-F$2*AV106)^2)</f>
        <v>20.5905154434667</v>
      </c>
      <c r="BB106" s="120">
        <v>-3.1098593944626236</v>
      </c>
      <c r="BC106" s="53">
        <v>19.423070722043605</v>
      </c>
      <c r="BD106" s="15">
        <f t="shared" si="2"/>
        <v>-6.461761962259356</v>
      </c>
      <c r="BE106" s="29">
        <f aca="true" t="shared" si="17" ref="BE106:BE169">BC106*COS(BB106+L$12)-BE$100</f>
        <v>-1.68330519398749</v>
      </c>
      <c r="BG106" s="120">
        <v>-3.108337746671941</v>
      </c>
      <c r="BH106" s="53">
        <v>20.5905154434667</v>
      </c>
      <c r="BI106" s="15">
        <f t="shared" si="3"/>
        <v>-6.820598442442757</v>
      </c>
      <c r="BJ106" s="29">
        <f aca="true" t="shared" si="18" ref="BJ106:BJ169">F$2*(BJ$100-BH106*COS(BG106+K$12))</f>
        <v>0.5719593598688384</v>
      </c>
    </row>
    <row r="107" spans="33:62" ht="12.75">
      <c r="AG107" s="1">
        <f aca="true" t="shared" si="19" ref="AG107:AG170">AG106+1</f>
        <v>3</v>
      </c>
      <c r="AH107" s="28">
        <f t="shared" si="4"/>
        <v>-3.0781261353354537</v>
      </c>
      <c r="AI107" s="169">
        <v>18.838858798129337</v>
      </c>
      <c r="AJ107" s="115">
        <f t="shared" si="5"/>
        <v>-1.1948342668339247</v>
      </c>
      <c r="AK107" s="107">
        <f t="shared" si="6"/>
        <v>-18.800930080468213</v>
      </c>
      <c r="AL107" s="107">
        <f t="shared" si="7"/>
        <v>-0.5594071612489346</v>
      </c>
      <c r="AM107" s="110">
        <f t="shared" si="8"/>
        <v>0.6214177880377445</v>
      </c>
      <c r="AN107" s="107"/>
      <c r="AO107" s="115">
        <f t="shared" si="0"/>
        <v>158.31201786241257</v>
      </c>
      <c r="AP107" s="107">
        <f t="shared" si="9"/>
        <v>-1.8915046707945313</v>
      </c>
      <c r="AQ107" s="107">
        <f t="shared" si="10"/>
        <v>-2.3702489154221245</v>
      </c>
      <c r="AR107" s="110">
        <f t="shared" si="11"/>
        <v>-19.85905133884648</v>
      </c>
      <c r="AS107" s="107"/>
      <c r="AT107" s="115">
        <f t="shared" si="12"/>
        <v>-3.0228010177880043</v>
      </c>
      <c r="AU107" s="107">
        <f t="shared" si="13"/>
        <v>-1.041730454284455</v>
      </c>
      <c r="AV107" s="107">
        <f t="shared" si="14"/>
        <v>18.810034515557685</v>
      </c>
      <c r="AW107" s="110">
        <f t="shared" si="1"/>
        <v>-1.1899654844423146</v>
      </c>
      <c r="AY107" s="120">
        <f t="shared" si="15"/>
        <v>-3.0719229681520326</v>
      </c>
      <c r="AZ107" s="121">
        <f t="shared" si="16"/>
        <v>21.21555654634684</v>
      </c>
      <c r="BB107" s="120">
        <v>-3.0781261353354537</v>
      </c>
      <c r="BC107" s="53">
        <v>18.838858798129337</v>
      </c>
      <c r="BD107" s="15">
        <f t="shared" si="2"/>
        <v>-5.700577241137848</v>
      </c>
      <c r="BE107" s="29">
        <f t="shared" si="17"/>
        <v>-2.044331816006501</v>
      </c>
      <c r="BG107" s="120">
        <v>-3.0719229681520326</v>
      </c>
      <c r="BH107" s="53">
        <v>21.21555654634684</v>
      </c>
      <c r="BI107" s="15">
        <f t="shared" si="3"/>
        <v>-6.294201629346453</v>
      </c>
      <c r="BJ107" s="29">
        <f t="shared" si="18"/>
        <v>-0.2603767344137182</v>
      </c>
    </row>
    <row r="108" spans="33:62" ht="12.75">
      <c r="AG108" s="1">
        <f t="shared" si="19"/>
        <v>4</v>
      </c>
      <c r="AH108" s="28">
        <f t="shared" si="4"/>
        <v>-3.046392876208284</v>
      </c>
      <c r="AI108" s="169">
        <v>18.253107939101263</v>
      </c>
      <c r="AJ108" s="115">
        <f t="shared" si="5"/>
        <v>-1.7350682186951338</v>
      </c>
      <c r="AK108" s="107">
        <f t="shared" si="6"/>
        <v>-18.170456453071168</v>
      </c>
      <c r="AL108" s="107">
        <f t="shared" si="7"/>
        <v>-0.5210682986686833</v>
      </c>
      <c r="AM108" s="110">
        <f t="shared" si="8"/>
        <v>0.6362221796426546</v>
      </c>
      <c r="AN108" s="107"/>
      <c r="AO108" s="115">
        <f t="shared" si="0"/>
        <v>156.9583598978296</v>
      </c>
      <c r="AP108" s="107">
        <f t="shared" si="9"/>
        <v>-2.8927859781578</v>
      </c>
      <c r="AQ108" s="107">
        <f t="shared" si="10"/>
        <v>-3.5755228189583983</v>
      </c>
      <c r="AR108" s="110">
        <f t="shared" si="11"/>
        <v>-19.677795521122476</v>
      </c>
      <c r="AS108" s="107"/>
      <c r="AT108" s="115">
        <f t="shared" si="12"/>
        <v>-2.961850241805388</v>
      </c>
      <c r="AU108" s="107">
        <f t="shared" si="13"/>
        <v>-1.5413282028082447</v>
      </c>
      <c r="AV108" s="107">
        <f t="shared" si="14"/>
        <v>18.18791513086944</v>
      </c>
      <c r="AW108" s="110">
        <f t="shared" si="1"/>
        <v>-1.8120848691305618</v>
      </c>
      <c r="AY108" s="120">
        <f t="shared" si="15"/>
        <v>-3.032396931145347</v>
      </c>
      <c r="AZ108" s="121">
        <f t="shared" si="16"/>
        <v>21.86647522960494</v>
      </c>
      <c r="BB108" s="120">
        <v>-3.046392876208284</v>
      </c>
      <c r="BC108" s="53">
        <v>18.253107939101263</v>
      </c>
      <c r="BD108" s="15">
        <f t="shared" si="2"/>
        <v>-4.968567322830677</v>
      </c>
      <c r="BE108" s="29">
        <f t="shared" si="17"/>
        <v>-2.436136865854916</v>
      </c>
      <c r="BG108" s="120">
        <v>-3.032396931145347</v>
      </c>
      <c r="BH108" s="53">
        <v>21.86647522960494</v>
      </c>
      <c r="BI108" s="15">
        <f t="shared" si="3"/>
        <v>-5.657080958159651</v>
      </c>
      <c r="BJ108" s="29">
        <f t="shared" si="18"/>
        <v>-1.122030536853078</v>
      </c>
    </row>
    <row r="109" spans="33:62" ht="12.75">
      <c r="AG109" s="1">
        <f t="shared" si="19"/>
        <v>5</v>
      </c>
      <c r="AH109" s="28">
        <f t="shared" si="4"/>
        <v>-3.0146596170811146</v>
      </c>
      <c r="AI109" s="169">
        <v>17.67064940303169</v>
      </c>
      <c r="AJ109" s="115">
        <f t="shared" si="5"/>
        <v>-2.2369708641712913</v>
      </c>
      <c r="AK109" s="107">
        <f t="shared" si="6"/>
        <v>-17.528485721182903</v>
      </c>
      <c r="AL109" s="107">
        <f t="shared" si="7"/>
        <v>-0.4837063140303327</v>
      </c>
      <c r="AM109" s="110">
        <f t="shared" si="8"/>
        <v>0.6405728247570792</v>
      </c>
      <c r="AN109" s="107"/>
      <c r="AO109" s="115">
        <f t="shared" si="0"/>
        <v>154.77605862153783</v>
      </c>
      <c r="AP109" s="107">
        <f t="shared" si="9"/>
        <v>-3.925655300064036</v>
      </c>
      <c r="AQ109" s="107">
        <f t="shared" si="10"/>
        <v>-4.751638968755911</v>
      </c>
      <c r="AR109" s="110">
        <f t="shared" si="11"/>
        <v>-19.427349976530518</v>
      </c>
      <c r="AS109" s="107"/>
      <c r="AT109" s="115">
        <f t="shared" si="12"/>
        <v>-2.901716890630167</v>
      </c>
      <c r="AU109" s="107">
        <f t="shared" si="13"/>
        <v>-1.9915309975248339</v>
      </c>
      <c r="AV109" s="107">
        <f t="shared" si="14"/>
        <v>17.558065229710305</v>
      </c>
      <c r="AW109" s="110">
        <f t="shared" si="1"/>
        <v>-2.441934770289695</v>
      </c>
      <c r="AY109" s="120">
        <f t="shared" si="15"/>
        <v>-2.9902265390396368</v>
      </c>
      <c r="AZ109" s="121">
        <f t="shared" si="16"/>
        <v>22.530127206654644</v>
      </c>
      <c r="BB109" s="120">
        <v>-3.0146596170811146</v>
      </c>
      <c r="BC109" s="53">
        <v>17.67064940303169</v>
      </c>
      <c r="BD109" s="15">
        <f t="shared" si="2"/>
        <v>-4.268115495765837</v>
      </c>
      <c r="BE109" s="29">
        <f t="shared" si="17"/>
        <v>-2.8525500309909724</v>
      </c>
      <c r="BG109" s="120">
        <v>-2.9902265390396368</v>
      </c>
      <c r="BH109" s="53">
        <v>22.530127206654644</v>
      </c>
      <c r="BI109" s="15">
        <f t="shared" si="3"/>
        <v>-4.906106524693983</v>
      </c>
      <c r="BJ109" s="29">
        <f t="shared" si="18"/>
        <v>-1.989469086733198</v>
      </c>
    </row>
    <row r="110" spans="33:62" ht="12.75">
      <c r="AG110" s="1">
        <f t="shared" si="19"/>
        <v>6</v>
      </c>
      <c r="AH110" s="28">
        <f t="shared" si="4"/>
        <v>-2.982926357953945</v>
      </c>
      <c r="AI110" s="169">
        <v>17.104158036753212</v>
      </c>
      <c r="AJ110" s="115">
        <f t="shared" si="5"/>
        <v>-2.7024808467557992</v>
      </c>
      <c r="AK110" s="107">
        <f t="shared" si="6"/>
        <v>-16.88931080355701</v>
      </c>
      <c r="AL110" s="107">
        <f t="shared" si="7"/>
        <v>-0.4492779766832504</v>
      </c>
      <c r="AM110" s="110">
        <f t="shared" si="8"/>
        <v>0.6299138801336817</v>
      </c>
      <c r="AN110" s="107"/>
      <c r="AO110" s="115">
        <f t="shared" si="0"/>
        <v>150.63292317826722</v>
      </c>
      <c r="AP110" s="107">
        <f t="shared" si="9"/>
        <v>-4.9828343705095595</v>
      </c>
      <c r="AQ110" s="107">
        <f t="shared" si="10"/>
        <v>-5.841237379146947</v>
      </c>
      <c r="AR110" s="110">
        <f t="shared" si="11"/>
        <v>-19.127988547687302</v>
      </c>
      <c r="AS110" s="107"/>
      <c r="AT110" s="115">
        <f t="shared" si="12"/>
        <v>-2.8452106574172764</v>
      </c>
      <c r="AU110" s="107">
        <f t="shared" si="13"/>
        <v>-2.3480725443339225</v>
      </c>
      <c r="AV110" s="107">
        <f t="shared" si="14"/>
        <v>16.942218788363427</v>
      </c>
      <c r="AW110" s="110">
        <f t="shared" si="1"/>
        <v>-3.0577812116365735</v>
      </c>
      <c r="AY110" s="120">
        <f t="shared" si="15"/>
        <v>-2.946695096794861</v>
      </c>
      <c r="AZ110" s="121">
        <f t="shared" si="16"/>
        <v>23.177029988269748</v>
      </c>
      <c r="BB110" s="120">
        <v>-2.982926357953945</v>
      </c>
      <c r="BC110" s="53">
        <v>17.104158036753212</v>
      </c>
      <c r="BD110" s="15">
        <f t="shared" si="2"/>
        <v>-3.602595226357995</v>
      </c>
      <c r="BE110" s="29">
        <f t="shared" si="17"/>
        <v>-3.279547560509851</v>
      </c>
      <c r="BG110" s="120">
        <v>-2.946695096794861</v>
      </c>
      <c r="BH110" s="53">
        <v>23.177029988269748</v>
      </c>
      <c r="BI110" s="15">
        <f t="shared" si="3"/>
        <v>-4.057786139530788</v>
      </c>
      <c r="BJ110" s="29">
        <f t="shared" si="18"/>
        <v>-2.8190510478193858</v>
      </c>
    </row>
    <row r="111" spans="33:62" ht="12.75">
      <c r="AG111" s="1">
        <f t="shared" si="19"/>
        <v>7</v>
      </c>
      <c r="AH111" s="28">
        <f t="shared" si="4"/>
        <v>-2.951193098826775</v>
      </c>
      <c r="AI111" s="169">
        <v>16.568064469718824</v>
      </c>
      <c r="AJ111" s="115">
        <f t="shared" si="5"/>
        <v>-3.135526817537792</v>
      </c>
      <c r="AK111" s="107">
        <f t="shared" si="6"/>
        <v>-16.26865796091554</v>
      </c>
      <c r="AL111" s="107">
        <f t="shared" si="7"/>
        <v>-0.41734459319670014</v>
      </c>
      <c r="AM111" s="110">
        <f t="shared" si="8"/>
        <v>0.614205881339247</v>
      </c>
      <c r="AN111" s="107"/>
      <c r="AO111" s="115">
        <f t="shared" si="0"/>
        <v>145.16332617726925</v>
      </c>
      <c r="AP111" s="107">
        <f t="shared" si="9"/>
        <v>-6.044116077775144</v>
      </c>
      <c r="AQ111" s="107">
        <f t="shared" si="10"/>
        <v>-6.847858460004387</v>
      </c>
      <c r="AR111" s="110">
        <f t="shared" si="11"/>
        <v>-18.791137126628243</v>
      </c>
      <c r="AS111" s="107"/>
      <c r="AT111" s="115">
        <f t="shared" si="12"/>
        <v>-2.79213007069298</v>
      </c>
      <c r="AU111" s="107">
        <f t="shared" si="13"/>
        <v>-2.6242676329000196</v>
      </c>
      <c r="AV111" s="107">
        <f t="shared" si="14"/>
        <v>16.358911322691146</v>
      </c>
      <c r="AW111" s="110">
        <f t="shared" si="1"/>
        <v>-3.641088677308854</v>
      </c>
      <c r="AY111" s="120">
        <f t="shared" si="15"/>
        <v>-2.9026819965745094</v>
      </c>
      <c r="AZ111" s="121">
        <f t="shared" si="16"/>
        <v>23.786295517744406</v>
      </c>
      <c r="BB111" s="120">
        <v>-2.951193098826775</v>
      </c>
      <c r="BC111" s="53">
        <v>16.568064469718824</v>
      </c>
      <c r="BD111" s="15">
        <f t="shared" si="2"/>
        <v>-2.9740447759299133</v>
      </c>
      <c r="BE111" s="29">
        <f t="shared" si="17"/>
        <v>-3.701048563066294</v>
      </c>
      <c r="BG111" s="120">
        <v>-2.9026819965745094</v>
      </c>
      <c r="BH111" s="53">
        <v>23.786295517744406</v>
      </c>
      <c r="BI111" s="15">
        <f t="shared" si="3"/>
        <v>-3.1300162218255414</v>
      </c>
      <c r="BJ111" s="29">
        <f t="shared" si="18"/>
        <v>-3.579458282763337</v>
      </c>
    </row>
    <row r="112" spans="33:62" ht="12.75">
      <c r="AG112" s="1">
        <f t="shared" si="19"/>
        <v>8</v>
      </c>
      <c r="AH112" s="28">
        <f t="shared" si="4"/>
        <v>-2.9194598396996057</v>
      </c>
      <c r="AI112" s="169">
        <v>16.05538322843769</v>
      </c>
      <c r="AJ112" s="115">
        <f t="shared" si="5"/>
        <v>-3.5371700331491995</v>
      </c>
      <c r="AK112" s="107">
        <f t="shared" si="6"/>
        <v>-15.660899040878515</v>
      </c>
      <c r="AL112" s="107">
        <f t="shared" si="7"/>
        <v>-0.3895224046509411</v>
      </c>
      <c r="AM112" s="110">
        <f t="shared" si="8"/>
        <v>0.5907596187202291</v>
      </c>
      <c r="AN112" s="107"/>
      <c r="AO112" s="115">
        <f t="shared" si="0"/>
        <v>138.28966500792302</v>
      </c>
      <c r="AP112" s="107">
        <f t="shared" si="9"/>
        <v>-7.1292165986749785</v>
      </c>
      <c r="AQ112" s="107">
        <f t="shared" si="10"/>
        <v>-7.748823312756358</v>
      </c>
      <c r="AR112" s="110">
        <f t="shared" si="11"/>
        <v>-18.437888633671797</v>
      </c>
      <c r="AS112" s="107"/>
      <c r="AT112" s="115">
        <f t="shared" si="12"/>
        <v>-2.7437383114659673</v>
      </c>
      <c r="AU112" s="107">
        <f t="shared" si="13"/>
        <v>-2.8067796218558496</v>
      </c>
      <c r="AV112" s="107">
        <f t="shared" si="14"/>
        <v>15.80814090164726</v>
      </c>
      <c r="AW112" s="110">
        <f t="shared" si="1"/>
        <v>-4.19185909835274</v>
      </c>
      <c r="AY112" s="120">
        <f t="shared" si="15"/>
        <v>-2.8592435446939755</v>
      </c>
      <c r="AZ112" s="121">
        <f t="shared" si="16"/>
        <v>24.354138426152904</v>
      </c>
      <c r="BB112" s="120">
        <v>-2.9194598396996057</v>
      </c>
      <c r="BC112" s="53">
        <v>16.05538322843769</v>
      </c>
      <c r="BD112" s="15">
        <f t="shared" si="2"/>
        <v>-2.3794351884512066</v>
      </c>
      <c r="BE112" s="29">
        <f t="shared" si="17"/>
        <v>-4.121913881202229</v>
      </c>
      <c r="BG112" s="120">
        <v>-2.8592435446939755</v>
      </c>
      <c r="BH112" s="53">
        <v>24.354138426152904</v>
      </c>
      <c r="BI112" s="15">
        <f t="shared" si="3"/>
        <v>-2.1533379793553857</v>
      </c>
      <c r="BJ112" s="29">
        <f t="shared" si="18"/>
        <v>-4.2587549974619066</v>
      </c>
    </row>
    <row r="113" spans="33:62" ht="12.75">
      <c r="AG113" s="1">
        <f t="shared" si="19"/>
        <v>9</v>
      </c>
      <c r="AH113" s="28">
        <f t="shared" si="4"/>
        <v>-2.887726580572436</v>
      </c>
      <c r="AI113" s="169">
        <v>15.586713119931332</v>
      </c>
      <c r="AJ113" s="115">
        <f t="shared" si="5"/>
        <v>-3.9145716268396744</v>
      </c>
      <c r="AK113" s="107">
        <f t="shared" si="6"/>
        <v>-15.087138723475082</v>
      </c>
      <c r="AL113" s="107">
        <f t="shared" si="7"/>
        <v>-0.3663965940214915</v>
      </c>
      <c r="AM113" s="110">
        <f t="shared" si="8"/>
        <v>0.559369893968932</v>
      </c>
      <c r="AN113" s="107"/>
      <c r="AO113" s="115">
        <f t="shared" si="0"/>
        <v>129.7863552241</v>
      </c>
      <c r="AP113" s="107">
        <f t="shared" si="9"/>
        <v>-8.218460233962107</v>
      </c>
      <c r="AQ113" s="107">
        <f t="shared" si="10"/>
        <v>-8.511730856498943</v>
      </c>
      <c r="AR113" s="110">
        <f t="shared" si="11"/>
        <v>-18.098354561299868</v>
      </c>
      <c r="AS113" s="107"/>
      <c r="AT113" s="115">
        <f t="shared" si="12"/>
        <v>-2.7019826941555207</v>
      </c>
      <c r="AU113" s="107">
        <f t="shared" si="13"/>
        <v>-2.8785179475367024</v>
      </c>
      <c r="AV113" s="107">
        <f t="shared" si="14"/>
        <v>15.318608301955782</v>
      </c>
      <c r="AW113" s="110">
        <f t="shared" si="1"/>
        <v>-4.681391698044218</v>
      </c>
      <c r="AY113" s="120">
        <f t="shared" si="15"/>
        <v>-2.818085237931346</v>
      </c>
      <c r="AZ113" s="121">
        <f t="shared" si="16"/>
        <v>24.848681287476342</v>
      </c>
      <c r="BB113" s="120">
        <v>-2.887726580572436</v>
      </c>
      <c r="BC113" s="53">
        <v>15.586713119931332</v>
      </c>
      <c r="BD113" s="15">
        <f t="shared" si="2"/>
        <v>-1.8197413701640326</v>
      </c>
      <c r="BE113" s="29">
        <f t="shared" si="17"/>
        <v>-4.519878319962952</v>
      </c>
      <c r="BG113" s="120">
        <v>-2.818085237931346</v>
      </c>
      <c r="BH113" s="53">
        <v>24.848681287476342</v>
      </c>
      <c r="BI113" s="15">
        <f t="shared" si="3"/>
        <v>-1.1767671746419242</v>
      </c>
      <c r="BJ113" s="29">
        <f t="shared" si="18"/>
        <v>-4.82080137189898</v>
      </c>
    </row>
    <row r="114" spans="33:62" ht="12.75">
      <c r="AG114" s="1">
        <f t="shared" si="19"/>
        <v>10</v>
      </c>
      <c r="AH114" s="28">
        <f t="shared" si="4"/>
        <v>-2.8559933214452666</v>
      </c>
      <c r="AI114" s="169">
        <v>15.156087280304945</v>
      </c>
      <c r="AJ114" s="115">
        <f t="shared" si="5"/>
        <v>-4.2699632211921825</v>
      </c>
      <c r="AK114" s="107">
        <f t="shared" si="6"/>
        <v>-14.542159252940651</v>
      </c>
      <c r="AL114" s="107">
        <f t="shared" si="7"/>
        <v>-0.3454607582335092</v>
      </c>
      <c r="AM114" s="110">
        <f t="shared" si="8"/>
        <v>0.5322279835481245</v>
      </c>
      <c r="AN114" s="107"/>
      <c r="AO114" s="115">
        <f t="shared" si="0"/>
        <v>121.79819842434705</v>
      </c>
      <c r="AP114" s="107">
        <f t="shared" si="9"/>
        <v>-9.289101221222476</v>
      </c>
      <c r="AQ114" s="107">
        <f t="shared" si="10"/>
        <v>-9.213882833137841</v>
      </c>
      <c r="AR114" s="110">
        <f t="shared" si="11"/>
        <v>-17.751179204131983</v>
      </c>
      <c r="AS114" s="107"/>
      <c r="AT114" s="115">
        <f t="shared" si="12"/>
        <v>-2.6628155341794186</v>
      </c>
      <c r="AU114" s="107">
        <f t="shared" si="13"/>
        <v>-2.9096434581495756</v>
      </c>
      <c r="AV114" s="107">
        <f t="shared" si="14"/>
        <v>14.87417078679241</v>
      </c>
      <c r="AW114" s="110">
        <f t="shared" si="1"/>
        <v>-5.12582921320759</v>
      </c>
      <c r="AY114" s="120">
        <f t="shared" si="15"/>
        <v>-2.7781048919445572</v>
      </c>
      <c r="AZ114" s="121">
        <f t="shared" si="16"/>
        <v>25.29374070209522</v>
      </c>
      <c r="BB114" s="120">
        <v>-2.8559933214452666</v>
      </c>
      <c r="BC114" s="53">
        <v>15.156087280304945</v>
      </c>
      <c r="BD114" s="15">
        <f t="shared" si="2"/>
        <v>-1.2909923181043836</v>
      </c>
      <c r="BE114" s="29">
        <f t="shared" si="17"/>
        <v>-4.898996043877851</v>
      </c>
      <c r="BG114" s="120">
        <v>-2.7781048919445572</v>
      </c>
      <c r="BH114" s="53">
        <v>25.29374070209522</v>
      </c>
      <c r="BI114" s="15">
        <f t="shared" si="3"/>
        <v>-0.18703798049797624</v>
      </c>
      <c r="BJ114" s="29">
        <f t="shared" si="18"/>
        <v>-5.29304915384224</v>
      </c>
    </row>
    <row r="115" spans="33:62" ht="12.75">
      <c r="AG115" s="1">
        <f t="shared" si="19"/>
        <v>11</v>
      </c>
      <c r="AH115" s="28">
        <f t="shared" si="4"/>
        <v>-2.8242600623180967</v>
      </c>
      <c r="AI115" s="169">
        <v>14.759613774726262</v>
      </c>
      <c r="AJ115" s="115">
        <f t="shared" si="5"/>
        <v>-4.605493143306693</v>
      </c>
      <c r="AK115" s="107">
        <f t="shared" si="6"/>
        <v>-14.022682756378833</v>
      </c>
      <c r="AL115" s="107">
        <f t="shared" si="7"/>
        <v>-0.32745102334332854</v>
      </c>
      <c r="AM115" s="110">
        <f t="shared" si="8"/>
        <v>0.5056015677936037</v>
      </c>
      <c r="AN115" s="107"/>
      <c r="AO115" s="115">
        <f t="shared" si="0"/>
        <v>113.98616682659899</v>
      </c>
      <c r="AP115" s="107">
        <f t="shared" si="9"/>
        <v>-10.351578832506826</v>
      </c>
      <c r="AQ115" s="107">
        <f t="shared" si="10"/>
        <v>-9.839267630161226</v>
      </c>
      <c r="AR115" s="110">
        <f t="shared" si="11"/>
        <v>-17.412317838302332</v>
      </c>
      <c r="AS115" s="107"/>
      <c r="AT115" s="115">
        <f t="shared" si="12"/>
        <v>-2.6272491699661913</v>
      </c>
      <c r="AU115" s="107">
        <f t="shared" si="13"/>
        <v>-2.8890309059739985</v>
      </c>
      <c r="AV115" s="107">
        <f t="shared" si="14"/>
        <v>14.474104435280832</v>
      </c>
      <c r="AW115" s="110">
        <f t="shared" si="1"/>
        <v>-5.525895564719168</v>
      </c>
      <c r="AY115" s="120">
        <f t="shared" si="15"/>
        <v>-2.7399499714606796</v>
      </c>
      <c r="AZ115" s="121">
        <f t="shared" si="16"/>
        <v>25.688866147742345</v>
      </c>
      <c r="BB115" s="120">
        <v>-2.8242600623180967</v>
      </c>
      <c r="BC115" s="53">
        <v>14.759613774726262</v>
      </c>
      <c r="BD115" s="15">
        <f t="shared" si="2"/>
        <v>-0.7899977486914915</v>
      </c>
      <c r="BE115" s="29">
        <f t="shared" si="17"/>
        <v>-5.261543420827554</v>
      </c>
      <c r="BG115" s="120">
        <v>-2.7399499714606796</v>
      </c>
      <c r="BH115" s="53">
        <v>25.688866147742345</v>
      </c>
      <c r="BI115" s="15">
        <f t="shared" si="3"/>
        <v>0.790070518314702</v>
      </c>
      <c r="BJ115" s="29">
        <f t="shared" si="18"/>
        <v>-5.676713818803069</v>
      </c>
    </row>
    <row r="116" spans="33:62" ht="12.75">
      <c r="AG116" s="1">
        <f t="shared" si="19"/>
        <v>12</v>
      </c>
      <c r="AH116" s="28">
        <f t="shared" si="4"/>
        <v>-2.792526803190927</v>
      </c>
      <c r="AI116" s="169">
        <v>14.399342740434506</v>
      </c>
      <c r="AJ116" s="115">
        <f t="shared" si="5"/>
        <v>-4.92486526787884</v>
      </c>
      <c r="AK116" s="107">
        <f t="shared" si="6"/>
        <v>-13.530956117353444</v>
      </c>
      <c r="AL116" s="107">
        <f t="shared" si="7"/>
        <v>-0.3130818681604963</v>
      </c>
      <c r="AM116" s="110">
        <f t="shared" si="8"/>
        <v>0.4773178178057371</v>
      </c>
      <c r="AN116" s="107"/>
      <c r="AO116" s="115">
        <f t="shared" si="0"/>
        <v>106.16727571270212</v>
      </c>
      <c r="AP116" s="107">
        <f t="shared" si="9"/>
        <v>-11.406163745737208</v>
      </c>
      <c r="AQ116" s="107">
        <f t="shared" si="10"/>
        <v>-10.369230456529037</v>
      </c>
      <c r="AR116" s="110">
        <f t="shared" si="11"/>
        <v>-17.102019171413374</v>
      </c>
      <c r="AS116" s="107"/>
      <c r="AT116" s="115">
        <f t="shared" si="12"/>
        <v>-2.5965418623320273</v>
      </c>
      <c r="AU116" s="107">
        <f t="shared" si="13"/>
        <v>-2.8040231025063744</v>
      </c>
      <c r="AV116" s="107">
        <f t="shared" si="14"/>
        <v>14.123686692826148</v>
      </c>
      <c r="AW116" s="110">
        <f t="shared" si="1"/>
        <v>-5.876313307173852</v>
      </c>
      <c r="AY116" s="120">
        <f t="shared" si="15"/>
        <v>-2.704483221476481</v>
      </c>
      <c r="AZ116" s="121">
        <f t="shared" si="16"/>
        <v>26.02779544891215</v>
      </c>
      <c r="BB116" s="120">
        <v>-2.792526803190927</v>
      </c>
      <c r="BC116" s="53">
        <v>14.399342740434506</v>
      </c>
      <c r="BD116" s="15">
        <f t="shared" si="2"/>
        <v>-0.3141199776264722</v>
      </c>
      <c r="BE116" s="29">
        <f t="shared" si="17"/>
        <v>-5.604083912575767</v>
      </c>
      <c r="BG116" s="120">
        <v>-2.704483221476481</v>
      </c>
      <c r="BH116" s="53">
        <v>26.02779544891215</v>
      </c>
      <c r="BI116" s="15">
        <f t="shared" si="3"/>
        <v>1.7224821957232337</v>
      </c>
      <c r="BJ116" s="29">
        <f t="shared" si="18"/>
        <v>-5.970737205859763</v>
      </c>
    </row>
    <row r="117" spans="33:62" ht="12.75">
      <c r="AG117" s="1">
        <f t="shared" si="19"/>
        <v>13</v>
      </c>
      <c r="AH117" s="28">
        <f t="shared" si="4"/>
        <v>-2.7607935440637577</v>
      </c>
      <c r="AI117" s="169">
        <v>14.076366337118104</v>
      </c>
      <c r="AJ117" s="115">
        <f t="shared" si="5"/>
        <v>-5.231656879627685</v>
      </c>
      <c r="AK117" s="107">
        <f t="shared" si="6"/>
        <v>-13.068047120767359</v>
      </c>
      <c r="AL117" s="107">
        <f t="shared" si="7"/>
        <v>-0.30199996358915193</v>
      </c>
      <c r="AM117" s="110">
        <f t="shared" si="8"/>
        <v>0.4488724151868624</v>
      </c>
      <c r="AN117" s="107"/>
      <c r="AO117" s="115">
        <f t="shared" si="0"/>
        <v>98.70701026593365</v>
      </c>
      <c r="AP117" s="107">
        <f t="shared" si="9"/>
        <v>-12.437181650677633</v>
      </c>
      <c r="AQ117" s="107">
        <f t="shared" si="10"/>
        <v>-10.814364645285082</v>
      </c>
      <c r="AR117" s="110">
        <f t="shared" si="11"/>
        <v>-16.824075526423673</v>
      </c>
      <c r="AS117" s="107"/>
      <c r="AT117" s="115">
        <f t="shared" si="12"/>
        <v>-2.5703019634190953</v>
      </c>
      <c r="AU117" s="107">
        <f t="shared" si="13"/>
        <v>-2.665241814727796</v>
      </c>
      <c r="AV117" s="107">
        <f t="shared" si="14"/>
        <v>13.82174284689808</v>
      </c>
      <c r="AW117" s="110">
        <f t="shared" si="1"/>
        <v>-6.178257153101921</v>
      </c>
      <c r="AY117" s="120">
        <f t="shared" si="15"/>
        <v>-2.671763636922783</v>
      </c>
      <c r="AZ117" s="121">
        <f t="shared" si="16"/>
        <v>26.313583212951166</v>
      </c>
      <c r="BB117" s="120">
        <v>-2.7607935440637577</v>
      </c>
      <c r="BC117" s="53">
        <v>14.076366337118104</v>
      </c>
      <c r="BD117" s="15">
        <f t="shared" si="2"/>
        <v>0.13958804673863628</v>
      </c>
      <c r="BE117" s="29">
        <f t="shared" si="17"/>
        <v>-5.924325791140253</v>
      </c>
      <c r="BG117" s="120">
        <v>-2.671763636922783</v>
      </c>
      <c r="BH117" s="53">
        <v>26.313583212951166</v>
      </c>
      <c r="BI117" s="15">
        <f t="shared" si="3"/>
        <v>2.5993919729690105</v>
      </c>
      <c r="BJ117" s="29">
        <f t="shared" si="18"/>
        <v>-6.184877751782032</v>
      </c>
    </row>
    <row r="118" spans="33:62" ht="12.75">
      <c r="AG118" s="1">
        <f t="shared" si="19"/>
        <v>14</v>
      </c>
      <c r="AH118" s="28">
        <f t="shared" si="4"/>
        <v>-2.7290602849365877</v>
      </c>
      <c r="AI118" s="169">
        <v>13.790082587373654</v>
      </c>
      <c r="AJ118" s="115">
        <f t="shared" si="5"/>
        <v>-5.5288651950571435</v>
      </c>
      <c r="AK118" s="107">
        <f t="shared" si="6"/>
        <v>-12.63321128697972</v>
      </c>
      <c r="AL118" s="107">
        <f t="shared" si="7"/>
        <v>-0.29350581817947363</v>
      </c>
      <c r="AM118" s="110">
        <f t="shared" si="8"/>
        <v>0.4220035331583203</v>
      </c>
      <c r="AN118" s="107"/>
      <c r="AO118" s="115">
        <f t="shared" si="0"/>
        <v>91.94004442730916</v>
      </c>
      <c r="AP118" s="107">
        <f t="shared" si="9"/>
        <v>-13.425348879096038</v>
      </c>
      <c r="AQ118" s="107">
        <f t="shared" si="10"/>
        <v>-11.194409855918767</v>
      </c>
      <c r="AR118" s="110">
        <f t="shared" si="11"/>
        <v>-16.57362929408368</v>
      </c>
      <c r="AS118" s="107"/>
      <c r="AT118" s="115">
        <f t="shared" si="12"/>
        <v>-2.5475441835122057</v>
      </c>
      <c r="AU118" s="107">
        <f t="shared" si="13"/>
        <v>-2.4893991391515637</v>
      </c>
      <c r="AV118" s="107">
        <f t="shared" si="14"/>
        <v>13.56352718479148</v>
      </c>
      <c r="AW118" s="110">
        <f t="shared" si="1"/>
        <v>-6.4364728152085195</v>
      </c>
      <c r="AY118" s="120">
        <f t="shared" si="15"/>
        <v>-2.641432658417293</v>
      </c>
      <c r="AZ118" s="121">
        <f t="shared" si="16"/>
        <v>26.553421681268638</v>
      </c>
      <c r="BB118" s="120">
        <v>-2.7290602849365877</v>
      </c>
      <c r="BC118" s="53">
        <v>13.790082587373654</v>
      </c>
      <c r="BD118" s="15">
        <f t="shared" si="2"/>
        <v>0.574189581512731</v>
      </c>
      <c r="BE118" s="29">
        <f t="shared" si="17"/>
        <v>-6.22187661214096</v>
      </c>
      <c r="BG118" s="120">
        <v>-2.641432658417293</v>
      </c>
      <c r="BH118" s="53">
        <v>26.553421681268638</v>
      </c>
      <c r="BI118" s="15">
        <f t="shared" si="3"/>
        <v>3.4232070127204755</v>
      </c>
      <c r="BJ118" s="29">
        <f t="shared" si="18"/>
        <v>-6.331841119286146</v>
      </c>
    </row>
    <row r="119" spans="33:62" ht="12.75">
      <c r="AG119" s="1">
        <f t="shared" si="19"/>
        <v>15</v>
      </c>
      <c r="AH119" s="28">
        <f t="shared" si="4"/>
        <v>-2.697327025809418</v>
      </c>
      <c r="AI119" s="169">
        <v>13.538244293546693</v>
      </c>
      <c r="AJ119" s="115">
        <f t="shared" si="5"/>
        <v>-5.818668515986633</v>
      </c>
      <c r="AK119" s="107">
        <f t="shared" si="6"/>
        <v>-12.224040054450718</v>
      </c>
      <c r="AL119" s="107">
        <f t="shared" si="7"/>
        <v>-0.2867994701815646</v>
      </c>
      <c r="AM119" s="110">
        <f t="shared" si="8"/>
        <v>0.39804114480122443</v>
      </c>
      <c r="AN119" s="107"/>
      <c r="AO119" s="115">
        <f t="shared" si="0"/>
        <v>86.05623484623726</v>
      </c>
      <c r="AP119" s="107">
        <f t="shared" si="9"/>
        <v>-14.353410615604066</v>
      </c>
      <c r="AQ119" s="107">
        <f t="shared" si="10"/>
        <v>-11.531916509223723</v>
      </c>
      <c r="AR119" s="110">
        <f t="shared" si="11"/>
        <v>-16.34059061430441</v>
      </c>
      <c r="AS119" s="107"/>
      <c r="AT119" s="115">
        <f t="shared" si="12"/>
        <v>-2.527036644478807</v>
      </c>
      <c r="AU119" s="107">
        <f t="shared" si="13"/>
        <v>-2.2943064586626263</v>
      </c>
      <c r="AV119" s="107">
        <f t="shared" si="14"/>
        <v>13.342421685192257</v>
      </c>
      <c r="AW119" s="110">
        <f t="shared" si="1"/>
        <v>-6.657578314807743</v>
      </c>
      <c r="AY119" s="120">
        <f t="shared" si="15"/>
        <v>-2.6128909026611207</v>
      </c>
      <c r="AZ119" s="121">
        <f t="shared" si="16"/>
        <v>26.756126844825076</v>
      </c>
      <c r="BB119" s="120">
        <v>-2.697327025809418</v>
      </c>
      <c r="BC119" s="53">
        <v>13.538244293546693</v>
      </c>
      <c r="BD119" s="15">
        <f t="shared" si="2"/>
        <v>0.9925877754499006</v>
      </c>
      <c r="BE119" s="29">
        <f t="shared" si="17"/>
        <v>-6.498191674454231</v>
      </c>
      <c r="BG119" s="120">
        <v>-2.6128909026611207</v>
      </c>
      <c r="BH119" s="53">
        <v>26.756126844825076</v>
      </c>
      <c r="BI119" s="15">
        <f t="shared" si="3"/>
        <v>4.205125873264454</v>
      </c>
      <c r="BJ119" s="29">
        <f t="shared" si="18"/>
        <v>-6.423611413400156</v>
      </c>
    </row>
    <row r="120" spans="33:62" ht="12.75">
      <c r="AG120" s="1">
        <f t="shared" si="19"/>
        <v>16</v>
      </c>
      <c r="AH120" s="28">
        <f t="shared" si="4"/>
        <v>-2.6655937666822487</v>
      </c>
      <c r="AI120" s="169">
        <v>13.317570777909932</v>
      </c>
      <c r="AJ120" s="115">
        <f t="shared" si="5"/>
        <v>-6.102464135420273</v>
      </c>
      <c r="AK120" s="107">
        <f t="shared" si="6"/>
        <v>-11.83712899737727</v>
      </c>
      <c r="AL120" s="107">
        <f t="shared" si="7"/>
        <v>-0.2813047343458668</v>
      </c>
      <c r="AM120" s="110">
        <f t="shared" si="8"/>
        <v>0.3774321764874742</v>
      </c>
      <c r="AN120" s="107"/>
      <c r="AO120" s="115">
        <f t="shared" si="0"/>
        <v>81.06662224295842</v>
      </c>
      <c r="AP120" s="107">
        <f t="shared" si="9"/>
        <v>-15.211125293564557</v>
      </c>
      <c r="AQ120" s="107">
        <f t="shared" si="10"/>
        <v>-11.843632261794014</v>
      </c>
      <c r="AR120" s="110">
        <f t="shared" si="11"/>
        <v>-16.116090557185142</v>
      </c>
      <c r="AS120" s="107"/>
      <c r="AT120" s="115">
        <f t="shared" si="12"/>
        <v>-2.507829124926555</v>
      </c>
      <c r="AU120" s="107">
        <f t="shared" si="13"/>
        <v>-2.0923369125973648</v>
      </c>
      <c r="AV120" s="107">
        <f t="shared" si="14"/>
        <v>13.152179198475935</v>
      </c>
      <c r="AW120" s="110">
        <f t="shared" si="1"/>
        <v>-6.847820801524065</v>
      </c>
      <c r="AY120" s="120">
        <f t="shared" si="15"/>
        <v>-2.5856051314876347</v>
      </c>
      <c r="AZ120" s="121">
        <f t="shared" si="16"/>
        <v>26.92922864744859</v>
      </c>
      <c r="BB120" s="120">
        <v>-2.6655937666822487</v>
      </c>
      <c r="BC120" s="53">
        <v>13.317570777909932</v>
      </c>
      <c r="BD120" s="15">
        <f t="shared" si="2"/>
        <v>1.3973188100298606</v>
      </c>
      <c r="BE120" s="29">
        <f t="shared" si="17"/>
        <v>-6.755937497588691</v>
      </c>
      <c r="BG120" s="120">
        <v>-2.5856051314876347</v>
      </c>
      <c r="BH120" s="53">
        <v>26.92922864744859</v>
      </c>
      <c r="BI120" s="15">
        <f t="shared" si="3"/>
        <v>4.956319089744537</v>
      </c>
      <c r="BJ120" s="29">
        <f t="shared" si="18"/>
        <v>-6.469194483912798</v>
      </c>
    </row>
    <row r="121" spans="33:62" ht="12.75">
      <c r="AG121" s="1">
        <f t="shared" si="19"/>
        <v>17</v>
      </c>
      <c r="AH121" s="28">
        <f t="shared" si="4"/>
        <v>-2.633860507555079</v>
      </c>
      <c r="AI121" s="169">
        <v>13.124888570538914</v>
      </c>
      <c r="AJ121" s="115">
        <f t="shared" si="5"/>
        <v>-6.381277984678366</v>
      </c>
      <c r="AK121" s="107">
        <f t="shared" si="6"/>
        <v>-11.46917570147577</v>
      </c>
      <c r="AL121" s="107">
        <f t="shared" si="7"/>
        <v>-0.27651305707602214</v>
      </c>
      <c r="AM121" s="110">
        <f t="shared" si="8"/>
        <v>0.3603091279496411</v>
      </c>
      <c r="AN121" s="107"/>
      <c r="AO121" s="115">
        <f t="shared" si="0"/>
        <v>76.90570599614763</v>
      </c>
      <c r="AP121" s="107">
        <f t="shared" si="9"/>
        <v>-15.992564000190491</v>
      </c>
      <c r="AQ121" s="107">
        <f t="shared" si="10"/>
        <v>-12.143544773265827</v>
      </c>
      <c r="AR121" s="110">
        <f t="shared" si="11"/>
        <v>-15.89132846365238</v>
      </c>
      <c r="AS121" s="107"/>
      <c r="AT121" s="115">
        <f t="shared" si="12"/>
        <v>-2.4890894861925474</v>
      </c>
      <c r="AU121" s="107">
        <f t="shared" si="13"/>
        <v>-1.8934732085462924</v>
      </c>
      <c r="AV121" s="107">
        <f t="shared" si="14"/>
        <v>12.98758865985447</v>
      </c>
      <c r="AW121" s="110">
        <f t="shared" si="1"/>
        <v>-7.01241134014553</v>
      </c>
      <c r="AY121" s="120">
        <f t="shared" si="15"/>
        <v>-2.559071432535128</v>
      </c>
      <c r="AZ121" s="121">
        <f t="shared" si="16"/>
        <v>27.078692863591208</v>
      </c>
      <c r="BB121" s="120">
        <v>-2.633860507555079</v>
      </c>
      <c r="BC121" s="53">
        <v>13.124888570538914</v>
      </c>
      <c r="BD121" s="15">
        <f t="shared" si="2"/>
        <v>1.7905357818655867</v>
      </c>
      <c r="BE121" s="29">
        <f t="shared" si="17"/>
        <v>-6.99782012111346</v>
      </c>
      <c r="BG121" s="120">
        <v>-2.559071432535128</v>
      </c>
      <c r="BH121" s="53">
        <v>27.078692863591208</v>
      </c>
      <c r="BI121" s="15">
        <f t="shared" si="3"/>
        <v>5.6882145140443585</v>
      </c>
      <c r="BJ121" s="29">
        <f t="shared" si="18"/>
        <v>-6.474512702652724</v>
      </c>
    </row>
    <row r="122" spans="33:62" ht="12.75">
      <c r="AG122" s="1">
        <f t="shared" si="19"/>
        <v>18</v>
      </c>
      <c r="AH122" s="28">
        <f t="shared" si="4"/>
        <v>-2.6021272484279097</v>
      </c>
      <c r="AI122" s="169">
        <v>12.956556700279117</v>
      </c>
      <c r="AJ122" s="115">
        <f t="shared" si="5"/>
        <v>-6.655490249572317</v>
      </c>
      <c r="AK122" s="107">
        <f t="shared" si="6"/>
        <v>-11.116510741477988</v>
      </c>
      <c r="AL122" s="107">
        <f t="shared" si="7"/>
        <v>-0.27538425830154134</v>
      </c>
      <c r="AM122" s="110">
        <f t="shared" si="8"/>
        <v>0.34135039930184785</v>
      </c>
      <c r="AN122" s="107"/>
      <c r="AO122" s="115">
        <f t="shared" si="0"/>
        <v>73.09394277319235</v>
      </c>
      <c r="AP122" s="107">
        <f t="shared" si="9"/>
        <v>-16.720681779601875</v>
      </c>
      <c r="AQ122" s="107">
        <f t="shared" si="10"/>
        <v>-12.363101651638548</v>
      </c>
      <c r="AR122" s="110">
        <f t="shared" si="11"/>
        <v>-15.721123291649747</v>
      </c>
      <c r="AS122" s="107"/>
      <c r="AT122" s="115">
        <f t="shared" si="12"/>
        <v>-2.475199178035491</v>
      </c>
      <c r="AU122" s="107">
        <f t="shared" si="13"/>
        <v>-1.6401384764262534</v>
      </c>
      <c r="AV122" s="107">
        <f t="shared" si="14"/>
        <v>12.8523269218338</v>
      </c>
      <c r="AW122" s="110">
        <f t="shared" si="1"/>
        <v>-7.1476730781662</v>
      </c>
      <c r="AY122" s="120">
        <f t="shared" si="15"/>
        <v>-2.5355412675838944</v>
      </c>
      <c r="AZ122" s="121">
        <f t="shared" si="16"/>
        <v>27.1971727902156</v>
      </c>
      <c r="BB122" s="120">
        <v>-2.6021272484279097</v>
      </c>
      <c r="BC122" s="53">
        <v>12.956556700279117</v>
      </c>
      <c r="BD122" s="15">
        <f t="shared" si="2"/>
        <v>2.1739229664143918</v>
      </c>
      <c r="BE122" s="29">
        <f t="shared" si="17"/>
        <v>-7.227121684457973</v>
      </c>
      <c r="BG122" s="120">
        <v>-2.5355412675838944</v>
      </c>
      <c r="BH122" s="53">
        <v>27.1971727902156</v>
      </c>
      <c r="BI122" s="15">
        <f t="shared" si="3"/>
        <v>6.337138744720126</v>
      </c>
      <c r="BJ122" s="29">
        <f t="shared" si="18"/>
        <v>-6.4485704776460615</v>
      </c>
    </row>
    <row r="123" spans="33:62" ht="12.75">
      <c r="AG123" s="1">
        <f t="shared" si="19"/>
        <v>19</v>
      </c>
      <c r="AH123" s="28">
        <f t="shared" si="4"/>
        <v>-2.5703939893007397</v>
      </c>
      <c r="AI123" s="169">
        <v>12.821907405929021</v>
      </c>
      <c r="AJ123" s="115">
        <f t="shared" si="5"/>
        <v>-6.932046501281449</v>
      </c>
      <c r="AK123" s="107">
        <f t="shared" si="6"/>
        <v>-10.786474902872074</v>
      </c>
      <c r="AL123" s="107">
        <f t="shared" si="7"/>
        <v>-0.27609321252255414</v>
      </c>
      <c r="AM123" s="110">
        <f t="shared" si="8"/>
        <v>0.3235395481806753</v>
      </c>
      <c r="AN123" s="107"/>
      <c r="AO123" s="115">
        <f t="shared" si="0"/>
        <v>69.87846985292772</v>
      </c>
      <c r="AP123" s="107">
        <f t="shared" si="9"/>
        <v>-17.348693336486814</v>
      </c>
      <c r="AQ123" s="107">
        <f t="shared" si="10"/>
        <v>-12.545034904893486</v>
      </c>
      <c r="AR123" s="110">
        <f t="shared" si="11"/>
        <v>-15.576331379211346</v>
      </c>
      <c r="AS123" s="107"/>
      <c r="AT123" s="115">
        <f t="shared" si="12"/>
        <v>-2.4635732355459035</v>
      </c>
      <c r="AU123" s="107">
        <f t="shared" si="13"/>
        <v>-1.367042535861264</v>
      </c>
      <c r="AV123" s="107">
        <f t="shared" si="14"/>
        <v>12.748823641080124</v>
      </c>
      <c r="AW123" s="110">
        <f t="shared" si="1"/>
        <v>-7.251176358919876</v>
      </c>
      <c r="AY123" s="120">
        <f t="shared" si="15"/>
        <v>-2.513695752617062</v>
      </c>
      <c r="AZ123" s="121">
        <f t="shared" si="16"/>
        <v>27.28544333962356</v>
      </c>
      <c r="BB123" s="120">
        <v>-2.5703939893007397</v>
      </c>
      <c r="BC123" s="53">
        <v>12.821907405929021</v>
      </c>
      <c r="BD123" s="15">
        <f t="shared" si="2"/>
        <v>2.551293110799044</v>
      </c>
      <c r="BE123" s="29">
        <f t="shared" si="17"/>
        <v>-7.434483178595206</v>
      </c>
      <c r="BG123" s="120">
        <v>-2.513695752617062</v>
      </c>
      <c r="BH123" s="53">
        <v>27.28544333962356</v>
      </c>
      <c r="BI123" s="15">
        <f t="shared" si="3"/>
        <v>6.9358012282911785</v>
      </c>
      <c r="BJ123" s="29">
        <f t="shared" si="18"/>
        <v>-6.3892038447817185</v>
      </c>
    </row>
    <row r="124" spans="33:62" ht="12.75">
      <c r="AG124" s="1">
        <f t="shared" si="19"/>
        <v>20</v>
      </c>
      <c r="AH124" s="28">
        <f t="shared" si="4"/>
        <v>-2.53866073017357</v>
      </c>
      <c r="AI124" s="169">
        <v>12.710609820838407</v>
      </c>
      <c r="AJ124" s="115">
        <f t="shared" si="5"/>
        <v>-7.207676674617425</v>
      </c>
      <c r="AK124" s="107">
        <f t="shared" si="6"/>
        <v>-10.469431645116638</v>
      </c>
      <c r="AL124" s="107">
        <f t="shared" si="7"/>
        <v>-0.2745424990599017</v>
      </c>
      <c r="AM124" s="110">
        <f t="shared" si="8"/>
        <v>0.3129101409613453</v>
      </c>
      <c r="AN124" s="107"/>
      <c r="AO124" s="115">
        <f t="shared" si="0"/>
        <v>67.63186588808993</v>
      </c>
      <c r="AP124" s="107">
        <f t="shared" si="9"/>
        <v>-17.855997741325567</v>
      </c>
      <c r="AQ124" s="107">
        <f t="shared" si="10"/>
        <v>-12.794999444861071</v>
      </c>
      <c r="AR124" s="110">
        <f t="shared" si="11"/>
        <v>-15.371661888228118</v>
      </c>
      <c r="AS124" s="107"/>
      <c r="AT124" s="115">
        <f t="shared" si="12"/>
        <v>-2.4474197420122983</v>
      </c>
      <c r="AU124" s="107">
        <f t="shared" si="13"/>
        <v>-1.1581201622695456</v>
      </c>
      <c r="AV124" s="107">
        <f t="shared" si="14"/>
        <v>12.657739123055844</v>
      </c>
      <c r="AW124" s="110">
        <f t="shared" si="1"/>
        <v>-7.342260876944156</v>
      </c>
      <c r="AY124" s="120">
        <f t="shared" si="15"/>
        <v>-2.489750854671068</v>
      </c>
      <c r="AZ124" s="121">
        <f t="shared" si="16"/>
        <v>27.36677679547093</v>
      </c>
      <c r="BB124" s="120">
        <v>-2.53866073017357</v>
      </c>
      <c r="BC124" s="53">
        <v>12.710609820838407</v>
      </c>
      <c r="BD124" s="15">
        <f t="shared" si="2"/>
        <v>2.9230911373602346</v>
      </c>
      <c r="BE124" s="29">
        <f t="shared" si="17"/>
        <v>-7.630071131155207</v>
      </c>
      <c r="BG124" s="120">
        <v>-2.489750854671068</v>
      </c>
      <c r="BH124" s="53">
        <v>27.36677679547093</v>
      </c>
      <c r="BI124" s="15">
        <f t="shared" si="3"/>
        <v>7.588191322936703</v>
      </c>
      <c r="BJ124" s="29">
        <f t="shared" si="18"/>
        <v>-6.293722152248325</v>
      </c>
    </row>
    <row r="125" spans="33:62" ht="12.75">
      <c r="AG125" s="1">
        <f t="shared" si="19"/>
        <v>21</v>
      </c>
      <c r="AH125" s="28">
        <f t="shared" si="4"/>
        <v>-2.5069274710464007</v>
      </c>
      <c r="AI125" s="169">
        <v>12.617695147591485</v>
      </c>
      <c r="AJ125" s="115">
        <f t="shared" si="5"/>
        <v>-7.481131499401252</v>
      </c>
      <c r="AK125" s="107">
        <f t="shared" si="6"/>
        <v>-10.160654620949384</v>
      </c>
      <c r="AL125" s="107">
        <f t="shared" si="7"/>
        <v>-0.27213798669834466</v>
      </c>
      <c r="AM125" s="110">
        <f t="shared" si="8"/>
        <v>0.3060109868282108</v>
      </c>
      <c r="AN125" s="107"/>
      <c r="AO125" s="115">
        <f t="shared" si="0"/>
        <v>65.92859594651112</v>
      </c>
      <c r="AP125" s="107">
        <f t="shared" si="9"/>
        <v>-18.277883309176506</v>
      </c>
      <c r="AQ125" s="107">
        <f t="shared" si="10"/>
        <v>-13.074364607973237</v>
      </c>
      <c r="AR125" s="110">
        <f t="shared" si="11"/>
        <v>-15.134760985815955</v>
      </c>
      <c r="AS125" s="107"/>
      <c r="AT125" s="115">
        <f t="shared" si="12"/>
        <v>-2.4291050837946564</v>
      </c>
      <c r="AU125" s="107">
        <f t="shared" si="13"/>
        <v>-0.980948301154176</v>
      </c>
      <c r="AV125" s="107">
        <f t="shared" si="14"/>
        <v>12.579506002543042</v>
      </c>
      <c r="AW125" s="110">
        <f t="shared" si="1"/>
        <v>-7.420493997456958</v>
      </c>
      <c r="AY125" s="120">
        <f t="shared" si="15"/>
        <v>-2.464864109512558</v>
      </c>
      <c r="AZ125" s="121">
        <f t="shared" si="16"/>
        <v>27.438034744385583</v>
      </c>
      <c r="BB125" s="120">
        <v>-2.5069274710464007</v>
      </c>
      <c r="BC125" s="53">
        <v>12.617695147591485</v>
      </c>
      <c r="BD125" s="15">
        <f t="shared" si="2"/>
        <v>3.2898657244805234</v>
      </c>
      <c r="BE125" s="29">
        <f t="shared" si="17"/>
        <v>-7.818743318013452</v>
      </c>
      <c r="BG125" s="120">
        <v>-2.464864109512558</v>
      </c>
      <c r="BH125" s="53">
        <v>27.438034744385583</v>
      </c>
      <c r="BI125" s="15">
        <f t="shared" si="3"/>
        <v>8.261594963894886</v>
      </c>
      <c r="BJ125" s="29">
        <f t="shared" si="18"/>
        <v>-6.16470522071015</v>
      </c>
    </row>
    <row r="126" spans="33:62" ht="12.75">
      <c r="AG126" s="1">
        <f t="shared" si="19"/>
        <v>22</v>
      </c>
      <c r="AH126" s="28">
        <f t="shared" si="4"/>
        <v>-2.4751942119192307</v>
      </c>
      <c r="AI126" s="169">
        <v>12.540386568525328</v>
      </c>
      <c r="AJ126" s="115">
        <f t="shared" si="5"/>
        <v>-7.7519526480141145</v>
      </c>
      <c r="AK126" s="107">
        <f t="shared" si="6"/>
        <v>-9.857409671460216</v>
      </c>
      <c r="AL126" s="107">
        <f t="shared" si="7"/>
        <v>-0.2744370457607612</v>
      </c>
      <c r="AM126" s="110">
        <f t="shared" si="8"/>
        <v>0.29543330470778884</v>
      </c>
      <c r="AN126" s="107"/>
      <c r="AO126" s="115">
        <f t="shared" si="0"/>
        <v>64.42272571352999</v>
      </c>
      <c r="AP126" s="107">
        <f t="shared" si="9"/>
        <v>-18.640948258240215</v>
      </c>
      <c r="AQ126" s="107">
        <f t="shared" si="10"/>
        <v>-13.259109594832921</v>
      </c>
      <c r="AR126" s="110">
        <f t="shared" si="11"/>
        <v>-14.97317644163087</v>
      </c>
      <c r="AS126" s="107"/>
      <c r="AT126" s="115">
        <f t="shared" si="12"/>
        <v>-2.416833059601051</v>
      </c>
      <c r="AU126" s="107">
        <f t="shared" si="13"/>
        <v>-0.7314560194587043</v>
      </c>
      <c r="AV126" s="107">
        <f t="shared" si="14"/>
        <v>12.519036200109339</v>
      </c>
      <c r="AW126" s="110">
        <f t="shared" si="1"/>
        <v>-7.480963799890661</v>
      </c>
      <c r="AY126" s="120">
        <f t="shared" si="15"/>
        <v>-2.44344360221212</v>
      </c>
      <c r="AZ126" s="121">
        <f t="shared" si="16"/>
        <v>27.490696595017436</v>
      </c>
      <c r="BB126" s="120">
        <v>-2.4751942119192307</v>
      </c>
      <c r="BC126" s="53">
        <v>12.540386568525328</v>
      </c>
      <c r="BD126" s="15">
        <f t="shared" si="2"/>
        <v>3.652180670398793</v>
      </c>
      <c r="BE126" s="29">
        <f t="shared" si="17"/>
        <v>-8.003214112154211</v>
      </c>
      <c r="BG126" s="120">
        <v>-2.44344360221212</v>
      </c>
      <c r="BH126" s="53">
        <v>27.490696595017436</v>
      </c>
      <c r="BI126" s="15">
        <f t="shared" si="3"/>
        <v>8.837046531401835</v>
      </c>
      <c r="BJ126" s="29">
        <f t="shared" si="18"/>
        <v>-6.031615544970354</v>
      </c>
    </row>
    <row r="127" spans="33:62" ht="12.75">
      <c r="AG127" s="1">
        <f t="shared" si="19"/>
        <v>23</v>
      </c>
      <c r="AH127" s="28">
        <f t="shared" si="4"/>
        <v>-2.443460952792061</v>
      </c>
      <c r="AI127" s="169">
        <v>12.492471027620883</v>
      </c>
      <c r="AJ127" s="115">
        <f t="shared" si="5"/>
        <v>-8.030005590922775</v>
      </c>
      <c r="AK127" s="107">
        <f t="shared" si="6"/>
        <v>-9.569788011533806</v>
      </c>
      <c r="AL127" s="107">
        <f t="shared" si="7"/>
        <v>-0.2770888086539367</v>
      </c>
      <c r="AM127" s="110">
        <f t="shared" si="8"/>
        <v>0.28671968320570773</v>
      </c>
      <c r="AN127" s="107"/>
      <c r="AO127" s="115">
        <f t="shared" si="0"/>
        <v>63.32537767911327</v>
      </c>
      <c r="AP127" s="107">
        <f t="shared" si="9"/>
        <v>-18.892703247262165</v>
      </c>
      <c r="AQ127" s="107">
        <f t="shared" si="10"/>
        <v>-13.446915480877228</v>
      </c>
      <c r="AR127" s="110">
        <f t="shared" si="11"/>
        <v>-14.80474464657004</v>
      </c>
      <c r="AS127" s="107"/>
      <c r="AT127" s="115">
        <f t="shared" si="12"/>
        <v>-2.4042194593807507</v>
      </c>
      <c r="AU127" s="107">
        <f t="shared" si="13"/>
        <v>-0.4900974138432883</v>
      </c>
      <c r="AV127" s="107">
        <f t="shared" si="14"/>
        <v>12.482853716233771</v>
      </c>
      <c r="AW127" s="110">
        <f t="shared" si="1"/>
        <v>-7.517146283766229</v>
      </c>
      <c r="AY127" s="120">
        <f t="shared" si="15"/>
        <v>-2.422028195652007</v>
      </c>
      <c r="AZ127" s="121">
        <f t="shared" si="16"/>
        <v>27.521510406902554</v>
      </c>
      <c r="BB127" s="120">
        <v>-2.443460952792061</v>
      </c>
      <c r="BC127" s="53">
        <v>12.492471027620883</v>
      </c>
      <c r="BD127" s="15">
        <f t="shared" si="2"/>
        <v>4.0155732311235335</v>
      </c>
      <c r="BE127" s="29">
        <f t="shared" si="17"/>
        <v>-8.170502800142717</v>
      </c>
      <c r="BG127" s="120">
        <v>-2.422028195652007</v>
      </c>
      <c r="BH127" s="53">
        <v>27.521510406902554</v>
      </c>
      <c r="BI127" s="15">
        <f t="shared" si="3"/>
        <v>9.402983035716499</v>
      </c>
      <c r="BJ127" s="29">
        <f t="shared" si="18"/>
        <v>-5.865371543963434</v>
      </c>
    </row>
    <row r="128" spans="33:62" ht="12.75">
      <c r="AG128" s="1">
        <f t="shared" si="19"/>
        <v>24</v>
      </c>
      <c r="AH128" s="28">
        <f t="shared" si="4"/>
        <v>-2.4117276936648917</v>
      </c>
      <c r="AI128" s="169">
        <v>12.457283195365104</v>
      </c>
      <c r="AJ128" s="115">
        <f t="shared" si="5"/>
        <v>-8.306130265321988</v>
      </c>
      <c r="AK128" s="107">
        <f t="shared" si="6"/>
        <v>-9.2839703050488</v>
      </c>
      <c r="AL128" s="107">
        <f t="shared" si="7"/>
        <v>-0.2759077793063289</v>
      </c>
      <c r="AM128" s="110">
        <f t="shared" si="8"/>
        <v>0.2847165105049907</v>
      </c>
      <c r="AN128" s="107"/>
      <c r="AO128" s="115">
        <f t="shared" si="0"/>
        <v>62.751833566983464</v>
      </c>
      <c r="AP128" s="107">
        <f t="shared" si="9"/>
        <v>-19.054775921690855</v>
      </c>
      <c r="AQ128" s="107">
        <f t="shared" si="10"/>
        <v>-13.731339574200327</v>
      </c>
      <c r="AR128" s="110">
        <f t="shared" si="11"/>
        <v>-14.541331214782232</v>
      </c>
      <c r="AS128" s="107"/>
      <c r="AT128" s="115">
        <f t="shared" si="12"/>
        <v>-2.3848359350370782</v>
      </c>
      <c r="AU128" s="107">
        <f t="shared" si="13"/>
        <v>-0.3349578777121637</v>
      </c>
      <c r="AV128" s="107">
        <f t="shared" si="14"/>
        <v>12.452779120729813</v>
      </c>
      <c r="AW128" s="110">
        <f t="shared" si="1"/>
        <v>-7.547220879270187</v>
      </c>
      <c r="AY128" s="120">
        <f t="shared" si="15"/>
        <v>-2.396994743095115</v>
      </c>
      <c r="AZ128" s="121">
        <f t="shared" si="16"/>
        <v>27.549257248629058</v>
      </c>
      <c r="BB128" s="120">
        <v>-2.4117276936648917</v>
      </c>
      <c r="BC128" s="53">
        <v>12.457283195365104</v>
      </c>
      <c r="BD128" s="15">
        <f t="shared" si="2"/>
        <v>4.376514809078864</v>
      </c>
      <c r="BE128" s="29">
        <f t="shared" si="17"/>
        <v>-8.336809067178947</v>
      </c>
      <c r="BG128" s="120">
        <v>-2.396994743095115</v>
      </c>
      <c r="BH128" s="53">
        <v>27.549257248629058</v>
      </c>
      <c r="BI128" s="15">
        <f t="shared" si="3"/>
        <v>10.05759854539007</v>
      </c>
      <c r="BJ128" s="29">
        <f t="shared" si="18"/>
        <v>-5.6477345286266605</v>
      </c>
    </row>
    <row r="129" spans="33:62" ht="12.75">
      <c r="AG129" s="1">
        <f t="shared" si="19"/>
        <v>25</v>
      </c>
      <c r="AH129" s="28">
        <f t="shared" si="4"/>
        <v>-2.379994434537722</v>
      </c>
      <c r="AI129" s="169">
        <v>12.435997917258621</v>
      </c>
      <c r="AJ129" s="115">
        <f t="shared" si="5"/>
        <v>-8.581821149535433</v>
      </c>
      <c r="AK129" s="107">
        <f t="shared" si="6"/>
        <v>-9.000354990523824</v>
      </c>
      <c r="AL129" s="107">
        <f t="shared" si="7"/>
        <v>-0.2761422994468319</v>
      </c>
      <c r="AM129" s="110">
        <f t="shared" si="8"/>
        <v>0.28250262714509145</v>
      </c>
      <c r="AN129" s="107"/>
      <c r="AO129" s="115">
        <f t="shared" si="0"/>
        <v>62.39505476658451</v>
      </c>
      <c r="AP129" s="107">
        <f t="shared" si="9"/>
        <v>-19.154454501155108</v>
      </c>
      <c r="AQ129" s="107">
        <f t="shared" si="10"/>
        <v>-13.993004867642872</v>
      </c>
      <c r="AR129" s="110">
        <f t="shared" si="11"/>
        <v>-14.289710101122516</v>
      </c>
      <c r="AS129" s="107"/>
      <c r="AT129" s="115">
        <f t="shared" si="12"/>
        <v>-2.3666847967252767</v>
      </c>
      <c r="AU129" s="107">
        <f t="shared" si="13"/>
        <v>-0.16551374131852026</v>
      </c>
      <c r="AV129" s="107">
        <f t="shared" si="14"/>
        <v>12.434896437023331</v>
      </c>
      <c r="AW129" s="110">
        <f t="shared" si="1"/>
        <v>-7.5651035629766685</v>
      </c>
      <c r="AY129" s="120">
        <f t="shared" si="15"/>
        <v>-2.3726891910806374</v>
      </c>
      <c r="AZ129" s="121">
        <f t="shared" si="16"/>
        <v>27.565600469356625</v>
      </c>
      <c r="BB129" s="120">
        <v>-2.379994434537722</v>
      </c>
      <c r="BC129" s="53">
        <v>12.435997917258621</v>
      </c>
      <c r="BD129" s="15">
        <f t="shared" si="2"/>
        <v>4.7362538605497155</v>
      </c>
      <c r="BE129" s="29">
        <f t="shared" si="17"/>
        <v>-8.501219909638733</v>
      </c>
      <c r="BG129" s="120">
        <v>-2.3726891910806374</v>
      </c>
      <c r="BH129" s="53">
        <v>27.565600469356625</v>
      </c>
      <c r="BI129" s="15">
        <f t="shared" si="3"/>
        <v>10.684283395499433</v>
      </c>
      <c r="BJ129" s="29">
        <f t="shared" si="18"/>
        <v>-5.410793328049582</v>
      </c>
    </row>
    <row r="130" spans="33:62" ht="12.75">
      <c r="AG130" s="1">
        <f t="shared" si="19"/>
        <v>26</v>
      </c>
      <c r="AH130" s="28">
        <f t="shared" si="4"/>
        <v>-2.3482611754105522</v>
      </c>
      <c r="AI130" s="169">
        <v>12.429475671278617</v>
      </c>
      <c r="AJ130" s="115">
        <f t="shared" si="5"/>
        <v>-8.858414864215652</v>
      </c>
      <c r="AK130" s="107">
        <f t="shared" si="6"/>
        <v>-8.718965050758618</v>
      </c>
      <c r="AL130" s="107">
        <f t="shared" si="7"/>
        <v>-0.28003192985738234</v>
      </c>
      <c r="AM130" s="110">
        <f t="shared" si="8"/>
        <v>0.27820293099338933</v>
      </c>
      <c r="AN130" s="107"/>
      <c r="AO130" s="115">
        <f t="shared" si="0"/>
        <v>62.32287630964721</v>
      </c>
      <c r="AP130" s="107">
        <f t="shared" si="9"/>
        <v>-19.179559566370983</v>
      </c>
      <c r="AQ130" s="107">
        <f t="shared" si="10"/>
        <v>-14.194224550742359</v>
      </c>
      <c r="AR130" s="110">
        <f t="shared" si="11"/>
        <v>-14.089854129944104</v>
      </c>
      <c r="AS130" s="107"/>
      <c r="AT130" s="115">
        <f t="shared" si="12"/>
        <v>-2.352504430202954</v>
      </c>
      <c r="AU130" s="107">
        <f t="shared" si="13"/>
        <v>0.052741273939230185</v>
      </c>
      <c r="AV130" s="107">
        <f t="shared" si="14"/>
        <v>12.429363773779022</v>
      </c>
      <c r="AW130" s="110">
        <f t="shared" si="1"/>
        <v>-7.570636226220978</v>
      </c>
      <c r="AY130" s="120">
        <f t="shared" si="15"/>
        <v>-2.350591481616162</v>
      </c>
      <c r="AZ130" s="121">
        <f t="shared" si="16"/>
        <v>27.570686671909083</v>
      </c>
      <c r="BB130" s="120">
        <v>-2.3482611754105522</v>
      </c>
      <c r="BC130" s="53">
        <v>12.429475671278617</v>
      </c>
      <c r="BD130" s="15">
        <f t="shared" si="2"/>
        <v>5.096027796662676</v>
      </c>
      <c r="BE130" s="29">
        <f t="shared" si="17"/>
        <v>-8.663229465207104</v>
      </c>
      <c r="BG130" s="120">
        <v>-2.350591481616162</v>
      </c>
      <c r="BH130" s="53">
        <v>27.570686671909083</v>
      </c>
      <c r="BI130" s="15">
        <f t="shared" si="3"/>
        <v>11.245224020706406</v>
      </c>
      <c r="BJ130" s="29">
        <f t="shared" si="18"/>
        <v>-5.1731543570668315</v>
      </c>
    </row>
    <row r="131" spans="33:62" ht="12.75">
      <c r="AG131" s="1">
        <f t="shared" si="19"/>
        <v>27</v>
      </c>
      <c r="AH131" s="28">
        <f t="shared" si="4"/>
        <v>-2.3165279162833827</v>
      </c>
      <c r="AI131" s="169">
        <v>12.44485188371782</v>
      </c>
      <c r="AJ131" s="115">
        <f t="shared" si="5"/>
        <v>-9.141885009250197</v>
      </c>
      <c r="AK131" s="107">
        <f t="shared" si="6"/>
        <v>-8.443949128537046</v>
      </c>
      <c r="AL131" s="107">
        <f t="shared" si="7"/>
        <v>-0.2840632065157438</v>
      </c>
      <c r="AM131" s="110">
        <f t="shared" si="8"/>
        <v>0.27541026860159423</v>
      </c>
      <c r="AN131" s="107"/>
      <c r="AO131" s="115">
        <f t="shared" si="0"/>
        <v>62.543472438133904</v>
      </c>
      <c r="AP131" s="107">
        <f t="shared" si="9"/>
        <v>-19.113369271382503</v>
      </c>
      <c r="AQ131" s="107">
        <f t="shared" si="10"/>
        <v>-14.405903174163111</v>
      </c>
      <c r="AR131" s="110">
        <f t="shared" si="11"/>
        <v>-13.873354091085446</v>
      </c>
      <c r="AS131" s="107"/>
      <c r="AT131" s="115">
        <f t="shared" si="12"/>
        <v>-2.337364924135657</v>
      </c>
      <c r="AU131" s="107">
        <f t="shared" si="13"/>
        <v>0.25929471200251286</v>
      </c>
      <c r="AV131" s="107">
        <f t="shared" si="14"/>
        <v>12.442150322994916</v>
      </c>
      <c r="AW131" s="110">
        <f t="shared" si="1"/>
        <v>-7.557849677005084</v>
      </c>
      <c r="AY131" s="120">
        <f t="shared" si="15"/>
        <v>-2.327956096395041</v>
      </c>
      <c r="AZ131" s="121">
        <f t="shared" si="16"/>
        <v>27.559069515643696</v>
      </c>
      <c r="BB131" s="120">
        <v>-2.3165279162833827</v>
      </c>
      <c r="BC131" s="53">
        <v>12.44485188371782</v>
      </c>
      <c r="BD131" s="15">
        <f t="shared" si="2"/>
        <v>5.459900433580834</v>
      </c>
      <c r="BE131" s="29">
        <f t="shared" si="17"/>
        <v>-8.816806106346057</v>
      </c>
      <c r="BG131" s="120">
        <v>-2.327956096395041</v>
      </c>
      <c r="BH131" s="53">
        <v>27.559069515643696</v>
      </c>
      <c r="BI131" s="15">
        <f t="shared" si="3"/>
        <v>11.807121594492948</v>
      </c>
      <c r="BJ131" s="29">
        <f t="shared" si="18"/>
        <v>-4.901690549457481</v>
      </c>
    </row>
    <row r="132" spans="33:62" ht="12.75">
      <c r="AG132" s="1">
        <f t="shared" si="19"/>
        <v>28</v>
      </c>
      <c r="AH132" s="28">
        <f t="shared" si="4"/>
        <v>-2.284794657156213</v>
      </c>
      <c r="AI132" s="169">
        <v>12.473101669030434</v>
      </c>
      <c r="AJ132" s="115">
        <f t="shared" si="5"/>
        <v>-9.42654127724714</v>
      </c>
      <c r="AK132" s="107">
        <f t="shared" si="6"/>
        <v>-8.16814451355543</v>
      </c>
      <c r="AL132" s="107">
        <f t="shared" si="7"/>
        <v>-0.28585447534791086</v>
      </c>
      <c r="AM132" s="110">
        <f t="shared" si="8"/>
        <v>0.27624211542644295</v>
      </c>
      <c r="AN132" s="107"/>
      <c r="AO132" s="115">
        <f t="shared" si="0"/>
        <v>63.016946371505256</v>
      </c>
      <c r="AP132" s="107">
        <f t="shared" si="9"/>
        <v>-18.980925205876385</v>
      </c>
      <c r="AQ132" s="107">
        <f t="shared" si="10"/>
        <v>-14.669872208869524</v>
      </c>
      <c r="AR132" s="110">
        <f t="shared" si="11"/>
        <v>-13.59392692989916</v>
      </c>
      <c r="AS132" s="107"/>
      <c r="AT132" s="115">
        <f t="shared" si="12"/>
        <v>-2.318144899525114</v>
      </c>
      <c r="AU132" s="107">
        <f t="shared" si="13"/>
        <v>0.4159038563569519</v>
      </c>
      <c r="AV132" s="107">
        <f t="shared" si="14"/>
        <v>12.466165778948923</v>
      </c>
      <c r="AW132" s="110">
        <f t="shared" si="1"/>
        <v>-7.533834221051077</v>
      </c>
      <c r="AY132" s="120">
        <f t="shared" si="15"/>
        <v>-2.30304085605894</v>
      </c>
      <c r="AZ132" s="121">
        <f t="shared" si="16"/>
        <v>27.53697519572649</v>
      </c>
      <c r="BB132" s="120">
        <v>-2.284794657156213</v>
      </c>
      <c r="BC132" s="53">
        <v>12.473101669030434</v>
      </c>
      <c r="BD132" s="15">
        <f t="shared" si="2"/>
        <v>5.825164398690012</v>
      </c>
      <c r="BE132" s="29">
        <f t="shared" si="17"/>
        <v>-8.970687919266938</v>
      </c>
      <c r="BG132" s="120">
        <v>-2.30304085605894</v>
      </c>
      <c r="BH132" s="53">
        <v>27.53697519572649</v>
      </c>
      <c r="BI132" s="15">
        <f t="shared" si="3"/>
        <v>12.413864174867923</v>
      </c>
      <c r="BJ132" s="29">
        <f t="shared" si="18"/>
        <v>-4.58009314827726</v>
      </c>
    </row>
    <row r="133" spans="33:62" ht="12.75">
      <c r="AG133" s="1">
        <f t="shared" si="19"/>
        <v>29</v>
      </c>
      <c r="AH133" s="28">
        <f t="shared" si="4"/>
        <v>-2.2530613980290437</v>
      </c>
      <c r="AI133" s="169">
        <v>12.515155846016503</v>
      </c>
      <c r="AJ133" s="115">
        <f t="shared" si="5"/>
        <v>-9.713593959946019</v>
      </c>
      <c r="AK133" s="107">
        <f t="shared" si="6"/>
        <v>-7.89146489768416</v>
      </c>
      <c r="AL133" s="107">
        <f t="shared" si="7"/>
        <v>-0.2911038595514679</v>
      </c>
      <c r="AM133" s="110">
        <f t="shared" si="8"/>
        <v>0.27552361848437723</v>
      </c>
      <c r="AN133" s="107"/>
      <c r="AO133" s="115">
        <f t="shared" si="0"/>
        <v>63.83498348629726</v>
      </c>
      <c r="AP133" s="107">
        <f t="shared" si="9"/>
        <v>-18.7739229797896</v>
      </c>
      <c r="AQ133" s="107">
        <f t="shared" si="10"/>
        <v>-14.886253152484652</v>
      </c>
      <c r="AR133" s="110">
        <f t="shared" si="11"/>
        <v>-13.356626336022906</v>
      </c>
      <c r="AS133" s="107"/>
      <c r="AT133" s="115">
        <f t="shared" si="12"/>
        <v>-2.3020876191997313</v>
      </c>
      <c r="AU133" s="107">
        <f t="shared" si="13"/>
        <v>0.6133250345987592</v>
      </c>
      <c r="AV133" s="107">
        <f t="shared" si="14"/>
        <v>12.500118329520545</v>
      </c>
      <c r="AW133" s="110">
        <f t="shared" si="1"/>
        <v>-7.499881670479455</v>
      </c>
      <c r="AY133" s="120">
        <f t="shared" si="15"/>
        <v>-2.2797884915260824</v>
      </c>
      <c r="AZ133" s="121">
        <f t="shared" si="16"/>
        <v>27.50672026048248</v>
      </c>
      <c r="BB133" s="120">
        <v>-2.2530613980290437</v>
      </c>
      <c r="BC133" s="53">
        <v>12.515155846016503</v>
      </c>
      <c r="BD133" s="15">
        <f t="shared" si="2"/>
        <v>6.192978974765528</v>
      </c>
      <c r="BE133" s="29">
        <f t="shared" si="17"/>
        <v>-9.124516688064242</v>
      </c>
      <c r="BG133" s="120">
        <v>-2.2797884915260824</v>
      </c>
      <c r="BH133" s="53">
        <v>27.50672026048248</v>
      </c>
      <c r="BI133" s="15">
        <f t="shared" si="3"/>
        <v>12.96773883886941</v>
      </c>
      <c r="BJ133" s="29">
        <f t="shared" si="18"/>
        <v>-4.258141084908285</v>
      </c>
    </row>
    <row r="134" spans="33:62" ht="12.75">
      <c r="AG134" s="1">
        <f t="shared" si="19"/>
        <v>30</v>
      </c>
      <c r="AH134" s="28">
        <f t="shared" si="4"/>
        <v>-2.2213281389018737</v>
      </c>
      <c r="AI134" s="169">
        <v>12.577568421317483</v>
      </c>
      <c r="AJ134" s="115">
        <f t="shared" si="5"/>
        <v>-10.008748996350075</v>
      </c>
      <c r="AK134" s="107">
        <f t="shared" si="6"/>
        <v>-7.617097276586675</v>
      </c>
      <c r="AL134" s="107">
        <f t="shared" si="7"/>
        <v>-0.30024848065295817</v>
      </c>
      <c r="AM134" s="110">
        <f t="shared" si="8"/>
        <v>0.2734170006884802</v>
      </c>
      <c r="AN134" s="107"/>
      <c r="AO134" s="115">
        <f t="shared" si="0"/>
        <v>65.11145573992314</v>
      </c>
      <c r="AP134" s="107">
        <f t="shared" si="9"/>
        <v>-18.46859935722267</v>
      </c>
      <c r="AQ134" s="107">
        <f t="shared" si="10"/>
        <v>-15.058378039519091</v>
      </c>
      <c r="AR134" s="110">
        <f t="shared" si="11"/>
        <v>-13.162266173380981</v>
      </c>
      <c r="AS134" s="107"/>
      <c r="AT134" s="115">
        <f t="shared" si="12"/>
        <v>-2.2891064986713987</v>
      </c>
      <c r="AU134" s="107">
        <f t="shared" si="13"/>
        <v>0.8518343998942984</v>
      </c>
      <c r="AV134" s="107">
        <f t="shared" si="14"/>
        <v>12.548689395633295</v>
      </c>
      <c r="AW134" s="110">
        <f t="shared" si="1"/>
        <v>-7.4513106043667054</v>
      </c>
      <c r="AY134" s="120">
        <f t="shared" si="15"/>
        <v>-2.258085715813784</v>
      </c>
      <c r="AZ134" s="121">
        <f t="shared" si="16"/>
        <v>27.46452394894656</v>
      </c>
      <c r="BB134" s="120">
        <v>-2.2213281389018737</v>
      </c>
      <c r="BC134" s="53">
        <v>12.577568421317483</v>
      </c>
      <c r="BD134" s="15">
        <f t="shared" si="2"/>
        <v>6.5675070534138404</v>
      </c>
      <c r="BE134" s="29">
        <f t="shared" si="17"/>
        <v>-9.273254058369695</v>
      </c>
      <c r="BG134" s="120">
        <v>-2.258085715813784</v>
      </c>
      <c r="BH134" s="53">
        <v>27.46452394894656</v>
      </c>
      <c r="BI134" s="15">
        <f t="shared" si="3"/>
        <v>13.470416797150813</v>
      </c>
      <c r="BJ134" s="29">
        <f t="shared" si="18"/>
        <v>-3.9342421449540836</v>
      </c>
    </row>
    <row r="135" spans="33:62" ht="12.75">
      <c r="AG135" s="1">
        <f t="shared" si="19"/>
        <v>31</v>
      </c>
      <c r="AH135" s="28">
        <f t="shared" si="4"/>
        <v>-2.1895948797747042</v>
      </c>
      <c r="AI135" s="169">
        <v>12.661914331365612</v>
      </c>
      <c r="AJ135" s="115">
        <f t="shared" si="5"/>
        <v>-10.314090921251935</v>
      </c>
      <c r="AK135" s="107">
        <f t="shared" si="6"/>
        <v>-7.3446308963072</v>
      </c>
      <c r="AL135" s="107">
        <f t="shared" si="7"/>
        <v>-0.30899044220614247</v>
      </c>
      <c r="AM135" s="110">
        <f t="shared" si="8"/>
        <v>0.2734945755792877</v>
      </c>
      <c r="AN135" s="107"/>
      <c r="AO135" s="115">
        <f t="shared" si="0"/>
        <v>66.72150381695059</v>
      </c>
      <c r="AP135" s="107">
        <f t="shared" si="9"/>
        <v>-18.07702717997182</v>
      </c>
      <c r="AQ135" s="107">
        <f t="shared" si="10"/>
        <v>-15.258059797573576</v>
      </c>
      <c r="AR135" s="110">
        <f t="shared" si="11"/>
        <v>-12.930259518419149</v>
      </c>
      <c r="AS135" s="107"/>
      <c r="AT135" s="115">
        <f t="shared" si="12"/>
        <v>-2.273801130201371</v>
      </c>
      <c r="AU135" s="107">
        <f t="shared" si="13"/>
        <v>1.0649527450698326</v>
      </c>
      <c r="AV135" s="107">
        <f t="shared" si="14"/>
        <v>12.617049979516214</v>
      </c>
      <c r="AW135" s="110">
        <f t="shared" si="1"/>
        <v>-7.382950020483786</v>
      </c>
      <c r="AY135" s="120">
        <f t="shared" si="15"/>
        <v>-2.234929631280751</v>
      </c>
      <c r="AZ135" s="121">
        <f t="shared" si="16"/>
        <v>27.403650781849212</v>
      </c>
      <c r="BB135" s="120">
        <v>-2.1895948797747042</v>
      </c>
      <c r="BC135" s="53">
        <v>12.661914331365612</v>
      </c>
      <c r="BD135" s="15">
        <f t="shared" si="2"/>
        <v>6.950840310324154</v>
      </c>
      <c r="BE135" s="29">
        <f t="shared" si="17"/>
        <v>-9.416527341405626</v>
      </c>
      <c r="BG135" s="120">
        <v>-2.234929631280751</v>
      </c>
      <c r="BH135" s="53">
        <v>27.403650781849212</v>
      </c>
      <c r="BI135" s="15">
        <f t="shared" si="3"/>
        <v>13.989902812295062</v>
      </c>
      <c r="BJ135" s="29">
        <f t="shared" si="18"/>
        <v>-3.5635883404052784</v>
      </c>
    </row>
    <row r="136" spans="33:62" ht="12.75">
      <c r="AG136" s="1">
        <f t="shared" si="19"/>
        <v>32</v>
      </c>
      <c r="AH136" s="28">
        <f t="shared" si="4"/>
        <v>-2.1578616206475347</v>
      </c>
      <c r="AI136" s="169">
        <v>12.763769696446737</v>
      </c>
      <c r="AJ136" s="115">
        <f t="shared" si="5"/>
        <v>-10.62672988076236</v>
      </c>
      <c r="AK136" s="107">
        <f t="shared" si="6"/>
        <v>-7.070108125428099</v>
      </c>
      <c r="AL136" s="107">
        <f t="shared" si="7"/>
        <v>-0.3164699553582331</v>
      </c>
      <c r="AM136" s="110">
        <f t="shared" si="8"/>
        <v>0.27618697776402934</v>
      </c>
      <c r="AN136" s="107"/>
      <c r="AO136" s="115">
        <f t="shared" si="0"/>
        <v>68.58385119857054</v>
      </c>
      <c r="AP136" s="107">
        <f t="shared" si="9"/>
        <v>-17.622013617852392</v>
      </c>
      <c r="AQ136" s="107">
        <f t="shared" si="10"/>
        <v>-15.493700563993581</v>
      </c>
      <c r="AR136" s="110">
        <f t="shared" si="11"/>
        <v>-12.646945988392021</v>
      </c>
      <c r="AS136" s="107"/>
      <c r="AT136" s="115">
        <f t="shared" si="12"/>
        <v>-2.2553758100624437</v>
      </c>
      <c r="AU136" s="107">
        <f t="shared" si="13"/>
        <v>1.24267702923961</v>
      </c>
      <c r="AV136" s="107">
        <f t="shared" si="14"/>
        <v>12.703132317067796</v>
      </c>
      <c r="AW136" s="110">
        <f t="shared" si="1"/>
        <v>-7.296867682932204</v>
      </c>
      <c r="AY136" s="120">
        <f t="shared" si="15"/>
        <v>-2.209882692168933</v>
      </c>
      <c r="AZ136" s="121">
        <f t="shared" si="16"/>
        <v>27.325139185345574</v>
      </c>
      <c r="BB136" s="120">
        <v>-2.1578616206475347</v>
      </c>
      <c r="BC136" s="53">
        <v>12.763769696446737</v>
      </c>
      <c r="BD136" s="15">
        <f t="shared" si="2"/>
        <v>7.341719775088413</v>
      </c>
      <c r="BE136" s="29">
        <f t="shared" si="17"/>
        <v>-9.559072473769021</v>
      </c>
      <c r="BG136" s="120">
        <v>-2.209882692168933</v>
      </c>
      <c r="BH136" s="53">
        <v>27.325139185345574</v>
      </c>
      <c r="BI136" s="15">
        <f t="shared" si="3"/>
        <v>14.533889512632355</v>
      </c>
      <c r="BJ136" s="29">
        <f t="shared" si="18"/>
        <v>-3.139345002248948</v>
      </c>
    </row>
    <row r="137" spans="33:62" ht="12.75">
      <c r="AG137" s="1">
        <f t="shared" si="19"/>
        <v>33</v>
      </c>
      <c r="AH137" s="28">
        <f t="shared" si="4"/>
        <v>-2.126128361520365</v>
      </c>
      <c r="AI137" s="169">
        <v>12.883021322097903</v>
      </c>
      <c r="AJ137" s="115">
        <f t="shared" si="5"/>
        <v>-10.947030831968402</v>
      </c>
      <c r="AK137" s="107">
        <f t="shared" si="6"/>
        <v>-6.792256940779141</v>
      </c>
      <c r="AL137" s="107">
        <f t="shared" si="7"/>
        <v>-0.3323572998582529</v>
      </c>
      <c r="AM137" s="110">
        <f t="shared" si="8"/>
        <v>0.2754948075419539</v>
      </c>
      <c r="AN137" s="107"/>
      <c r="AO137" s="115">
        <f aca="true" t="shared" si="20" ref="AO137:AO168">IF(AG137&lt;=M$4,D$6^2*(AL137^2+AM137^2)-(AJ137*AL137+AK137*AM137)^2,"")</f>
        <v>71.42088397738316</v>
      </c>
      <c r="AP137" s="107">
        <f t="shared" si="9"/>
        <v>-17.051955842265922</v>
      </c>
      <c r="AQ137" s="107">
        <f t="shared" si="10"/>
        <v>-15.644756124947348</v>
      </c>
      <c r="AR137" s="110">
        <f t="shared" si="11"/>
        <v>-12.459598941816804</v>
      </c>
      <c r="AS137" s="107"/>
      <c r="AT137" s="115">
        <f t="shared" si="12"/>
        <v>-2.243342793276257</v>
      </c>
      <c r="AU137" s="107">
        <f t="shared" si="13"/>
        <v>1.5066205196779399</v>
      </c>
      <c r="AV137" s="107">
        <f t="shared" si="14"/>
        <v>12.794621252515238</v>
      </c>
      <c r="AW137" s="110">
        <f aca="true" t="shared" si="21" ref="AW137:AW168">AV137-D$6</f>
        <v>-7.205378747484762</v>
      </c>
      <c r="AY137" s="120">
        <f t="shared" si="15"/>
        <v>-2.188019794522824</v>
      </c>
      <c r="AZ137" s="121">
        <f t="shared" si="16"/>
        <v>27.247064762730137</v>
      </c>
      <c r="BB137" s="120">
        <v>-2.126128361520365</v>
      </c>
      <c r="BC137" s="53">
        <v>12.883021322097903</v>
      </c>
      <c r="BD137" s="15">
        <f t="shared" si="2"/>
        <v>7.740946620164077</v>
      </c>
      <c r="BE137" s="29">
        <f t="shared" si="17"/>
        <v>-9.701942716735376</v>
      </c>
      <c r="BG137" s="120">
        <v>-2.188019794522824</v>
      </c>
      <c r="BH137" s="53">
        <v>27.247064762730137</v>
      </c>
      <c r="BI137" s="15">
        <f t="shared" si="3"/>
        <v>14.993306784449167</v>
      </c>
      <c r="BJ137" s="29">
        <f t="shared" si="18"/>
        <v>-2.7508964625968275</v>
      </c>
    </row>
    <row r="138" spans="33:62" ht="12.75">
      <c r="AG138" s="1">
        <f t="shared" si="19"/>
        <v>34</v>
      </c>
      <c r="AH138" s="28">
        <f t="shared" si="4"/>
        <v>-2.0943951023931957</v>
      </c>
      <c r="AI138" s="169">
        <v>13.038237020688378</v>
      </c>
      <c r="AJ138" s="115">
        <f t="shared" si="5"/>
        <v>-11.291444480478866</v>
      </c>
      <c r="AK138" s="107">
        <f t="shared" si="6"/>
        <v>-6.5191185103441915</v>
      </c>
      <c r="AL138" s="107">
        <f t="shared" si="7"/>
        <v>-0.3519770961713826</v>
      </c>
      <c r="AM138" s="110">
        <f t="shared" si="8"/>
        <v>0.27490649327297856</v>
      </c>
      <c r="AN138" s="107"/>
      <c r="AO138" s="115">
        <f t="shared" si="20"/>
        <v>75.02266496600177</v>
      </c>
      <c r="AP138" s="107">
        <f t="shared" si="9"/>
        <v>-16.358502306193877</v>
      </c>
      <c r="AQ138" s="107">
        <f t="shared" si="10"/>
        <v>-15.788502984672558</v>
      </c>
      <c r="AR138" s="110">
        <f t="shared" si="11"/>
        <v>-12.276936649791178</v>
      </c>
      <c r="AS138" s="107"/>
      <c r="AT138" s="115">
        <f t="shared" si="12"/>
        <v>-2.2317206935557703</v>
      </c>
      <c r="AU138" s="107">
        <f t="shared" si="13"/>
        <v>1.784861325673493</v>
      </c>
      <c r="AV138" s="107">
        <f t="shared" si="14"/>
        <v>12.915490492264086</v>
      </c>
      <c r="AW138" s="110">
        <f t="shared" si="21"/>
        <v>-7.084509507735914</v>
      </c>
      <c r="AY138" s="120">
        <f t="shared" si="15"/>
        <v>-2.1659161314220445</v>
      </c>
      <c r="AZ138" s="121">
        <f t="shared" si="16"/>
        <v>27.14325671739709</v>
      </c>
      <c r="BB138" s="120">
        <v>-2.0943951023931957</v>
      </c>
      <c r="BC138" s="53">
        <v>13.038237020688378</v>
      </c>
      <c r="BD138" s="15">
        <f t="shared" si="2"/>
        <v>8.160938607511158</v>
      </c>
      <c r="BE138" s="29">
        <f t="shared" si="17"/>
        <v>-9.831681277021122</v>
      </c>
      <c r="BG138" s="120">
        <v>-2.1659161314220445</v>
      </c>
      <c r="BH138" s="53">
        <v>27.14325671739709</v>
      </c>
      <c r="BI138" s="15">
        <f t="shared" si="3"/>
        <v>15.433456987823131</v>
      </c>
      <c r="BJ138" s="29">
        <f t="shared" si="18"/>
        <v>-2.32856445523392</v>
      </c>
    </row>
    <row r="139" spans="33:62" ht="12.75">
      <c r="AG139" s="1">
        <f t="shared" si="19"/>
        <v>35</v>
      </c>
      <c r="AH139" s="28">
        <f t="shared" si="4"/>
        <v>-2.0626618432660258</v>
      </c>
      <c r="AI139" s="169">
        <v>13.217925652630427</v>
      </c>
      <c r="AJ139" s="115">
        <f t="shared" si="5"/>
        <v>-11.650985024311167</v>
      </c>
      <c r="AK139" s="107">
        <f t="shared" si="6"/>
        <v>-6.242443954233184</v>
      </c>
      <c r="AL139" s="107">
        <f t="shared" si="7"/>
        <v>-0.3682940918146471</v>
      </c>
      <c r="AM139" s="110">
        <f t="shared" si="8"/>
        <v>0.27893155734760855</v>
      </c>
      <c r="AN139" s="107"/>
      <c r="AO139" s="115">
        <f t="shared" si="20"/>
        <v>78.87599154327717</v>
      </c>
      <c r="AP139" s="107">
        <f t="shared" si="9"/>
        <v>-15.61225967089304</v>
      </c>
      <c r="AQ139" s="107">
        <f t="shared" si="10"/>
        <v>-16.005736928028625</v>
      </c>
      <c r="AR139" s="110">
        <f t="shared" si="11"/>
        <v>-11.992346950899178</v>
      </c>
      <c r="AS139" s="107"/>
      <c r="AT139" s="115">
        <f t="shared" si="12"/>
        <v>-2.2138192057650605</v>
      </c>
      <c r="AU139" s="107">
        <f t="shared" si="13"/>
        <v>1.9903869505925444</v>
      </c>
      <c r="AV139" s="107">
        <f t="shared" si="14"/>
        <v>13.067207748611652</v>
      </c>
      <c r="AW139" s="110">
        <f t="shared" si="21"/>
        <v>-6.9327922513883475</v>
      </c>
      <c r="AY139" s="120">
        <f t="shared" si="15"/>
        <v>-2.140051315025016</v>
      </c>
      <c r="AZ139" s="121">
        <f t="shared" si="16"/>
        <v>27.006238884182547</v>
      </c>
      <c r="BB139" s="120">
        <v>-2.0626618432660258</v>
      </c>
      <c r="BC139" s="53">
        <v>13.217925652630427</v>
      </c>
      <c r="BD139" s="15">
        <f t="shared" si="2"/>
        <v>8.596310606793516</v>
      </c>
      <c r="BE139" s="29">
        <f t="shared" si="17"/>
        <v>-9.95923297202874</v>
      </c>
      <c r="BG139" s="120">
        <v>-2.140051315025016</v>
      </c>
      <c r="BH139" s="53">
        <v>27.006238884182547</v>
      </c>
      <c r="BI139" s="15">
        <f t="shared" si="3"/>
        <v>15.924958433167422</v>
      </c>
      <c r="BJ139" s="29">
        <f t="shared" si="18"/>
        <v>-1.8112961002188754</v>
      </c>
    </row>
    <row r="140" spans="33:62" ht="12.75">
      <c r="AG140" s="1">
        <f t="shared" si="19"/>
        <v>36</v>
      </c>
      <c r="AH140" s="28">
        <f t="shared" si="4"/>
        <v>-2.0309285841388562</v>
      </c>
      <c r="AI140" s="169">
        <v>13.424236874437476</v>
      </c>
      <c r="AJ140" s="115">
        <f t="shared" si="5"/>
        <v>-12.02803266410816</v>
      </c>
      <c r="AK140" s="107">
        <f t="shared" si="6"/>
        <v>-5.961255395648974</v>
      </c>
      <c r="AL140" s="107">
        <f t="shared" si="7"/>
        <v>-0.38731624457379077</v>
      </c>
      <c r="AM140" s="110">
        <f t="shared" si="8"/>
        <v>0.2839272869170757</v>
      </c>
      <c r="AN140" s="107"/>
      <c r="AO140" s="115">
        <f t="shared" si="20"/>
        <v>83.45374487610391</v>
      </c>
      <c r="AP140" s="107">
        <f t="shared" si="9"/>
        <v>-14.791421014694908</v>
      </c>
      <c r="AQ140" s="107">
        <f t="shared" si="10"/>
        <v>-16.227720702458704</v>
      </c>
      <c r="AR140" s="110">
        <f t="shared" si="11"/>
        <v>-11.690213034970455</v>
      </c>
      <c r="AS140" s="107"/>
      <c r="AT140" s="115">
        <f t="shared" si="12"/>
        <v>-2.1950731518054685</v>
      </c>
      <c r="AU140" s="107">
        <f t="shared" si="13"/>
        <v>2.1936338319195525</v>
      </c>
      <c r="AV140" s="107">
        <f t="shared" si="14"/>
        <v>13.243795010210057</v>
      </c>
      <c r="AW140" s="110">
        <f t="shared" si="21"/>
        <v>-6.756204989789943</v>
      </c>
      <c r="AY140" s="120">
        <f t="shared" si="15"/>
        <v>-2.1132701242030114</v>
      </c>
      <c r="AZ140" s="121">
        <f t="shared" si="16"/>
        <v>26.845978001261237</v>
      </c>
      <c r="BB140" s="120">
        <v>-2.0309285841388562</v>
      </c>
      <c r="BC140" s="53">
        <v>13.424236874437476</v>
      </c>
      <c r="BD140" s="15">
        <f t="shared" si="2"/>
        <v>9.049635403488757</v>
      </c>
      <c r="BE140" s="29">
        <f t="shared" si="17"/>
        <v>-10.084646515381827</v>
      </c>
      <c r="BG140" s="120">
        <v>-2.1132701242030114</v>
      </c>
      <c r="BH140" s="53">
        <v>26.845978001261237</v>
      </c>
      <c r="BI140" s="15">
        <f t="shared" si="3"/>
        <v>16.405376260882917</v>
      </c>
      <c r="BJ140" s="29">
        <f t="shared" si="18"/>
        <v>-1.2501803423656028</v>
      </c>
    </row>
    <row r="141" spans="33:62" ht="12.75">
      <c r="AG141" s="1">
        <f t="shared" si="19"/>
        <v>37</v>
      </c>
      <c r="AH141" s="28">
        <f t="shared" si="4"/>
        <v>-1.9991953250116865</v>
      </c>
      <c r="AI141" s="169">
        <v>13.660048873518361</v>
      </c>
      <c r="AJ141" s="115">
        <f t="shared" si="5"/>
        <v>-12.425617513458748</v>
      </c>
      <c r="AK141" s="107">
        <f t="shared" si="6"/>
        <v>-5.674589380399032</v>
      </c>
      <c r="AL141" s="107">
        <f t="shared" si="7"/>
        <v>-0.4096022635661001</v>
      </c>
      <c r="AM141" s="110">
        <f t="shared" si="8"/>
        <v>0.2899764485246128</v>
      </c>
      <c r="AN141" s="107"/>
      <c r="AO141" s="115">
        <f t="shared" si="20"/>
        <v>88.88256665625774</v>
      </c>
      <c r="AP141" s="107">
        <f t="shared" si="9"/>
        <v>-13.897757073762017</v>
      </c>
      <c r="AQ141" s="107">
        <f t="shared" si="10"/>
        <v>-16.45563975216607</v>
      </c>
      <c r="AR141" s="110">
        <f t="shared" si="11"/>
        <v>-11.367142136303734</v>
      </c>
      <c r="AS141" s="107"/>
      <c r="AT141" s="115">
        <f t="shared" si="12"/>
        <v>-2.175304047754252</v>
      </c>
      <c r="AU141" s="107">
        <f t="shared" si="13"/>
        <v>2.3932380910758377</v>
      </c>
      <c r="AV141" s="107">
        <f t="shared" si="14"/>
        <v>13.448767477591913</v>
      </c>
      <c r="AW141" s="110">
        <f t="shared" si="21"/>
        <v>-6.551232522408087</v>
      </c>
      <c r="AY141" s="120">
        <f t="shared" si="15"/>
        <v>-2.0854103628609866</v>
      </c>
      <c r="AZ141" s="121">
        <f t="shared" si="16"/>
        <v>26.65887351370191</v>
      </c>
      <c r="BB141" s="120">
        <v>-1.9991953250116865</v>
      </c>
      <c r="BC141" s="53">
        <v>13.660048873518361</v>
      </c>
      <c r="BD141" s="15">
        <f t="shared" si="2"/>
        <v>9.524086279754433</v>
      </c>
      <c r="BE141" s="29">
        <f t="shared" si="17"/>
        <v>-10.207721625550896</v>
      </c>
      <c r="BG141" s="120">
        <v>-2.0854103628609866</v>
      </c>
      <c r="BH141" s="53">
        <v>26.65887351370191</v>
      </c>
      <c r="BI141" s="15">
        <f t="shared" si="3"/>
        <v>16.872538995011798</v>
      </c>
      <c r="BJ141" s="29">
        <f t="shared" si="18"/>
        <v>-0.6400815134379592</v>
      </c>
    </row>
    <row r="142" spans="33:62" ht="12.75">
      <c r="AG142" s="1">
        <f t="shared" si="19"/>
        <v>38</v>
      </c>
      <c r="AH142" s="28">
        <f t="shared" si="4"/>
        <v>-1.9674620658845168</v>
      </c>
      <c r="AI142" s="169">
        <v>13.928744380934894</v>
      </c>
      <c r="AJ142" s="115">
        <f t="shared" si="5"/>
        <v>-12.84723719124036</v>
      </c>
      <c r="AK142" s="107">
        <f t="shared" si="6"/>
        <v>-5.381302498599749</v>
      </c>
      <c r="AL142" s="107">
        <f t="shared" si="7"/>
        <v>-0.43514252784942986</v>
      </c>
      <c r="AM142" s="110">
        <f t="shared" si="8"/>
        <v>0.2974802601725206</v>
      </c>
      <c r="AN142" s="107"/>
      <c r="AO142" s="115">
        <f t="shared" si="20"/>
        <v>95.22091665047903</v>
      </c>
      <c r="AP142" s="107">
        <f t="shared" si="9"/>
        <v>-12.937812813870023</v>
      </c>
      <c r="AQ142" s="107">
        <f t="shared" si="10"/>
        <v>-16.695981113173787</v>
      </c>
      <c r="AR142" s="110">
        <f t="shared" si="11"/>
        <v>-11.011095071269896</v>
      </c>
      <c r="AS142" s="107"/>
      <c r="AT142" s="115">
        <f t="shared" si="12"/>
        <v>-2.153824954601863</v>
      </c>
      <c r="AU142" s="107">
        <f t="shared" si="13"/>
        <v>2.580801261750285</v>
      </c>
      <c r="AV142" s="107">
        <f t="shared" si="14"/>
        <v>13.68756314603785</v>
      </c>
      <c r="AW142" s="110">
        <f t="shared" si="21"/>
        <v>-6.312436853962151</v>
      </c>
      <c r="AY142" s="120">
        <f t="shared" si="15"/>
        <v>-2.056054735742407</v>
      </c>
      <c r="AZ142" s="121">
        <f t="shared" si="16"/>
        <v>26.43870020153028</v>
      </c>
      <c r="BB142" s="120">
        <v>-1.9674620658845168</v>
      </c>
      <c r="BC142" s="53">
        <v>13.928744380934894</v>
      </c>
      <c r="BD142" s="15">
        <f t="shared" si="2"/>
        <v>10.023337459143674</v>
      </c>
      <c r="BE142" s="29">
        <f t="shared" si="17"/>
        <v>-10.328256299428078</v>
      </c>
      <c r="BG142" s="120">
        <v>-2.056054735742407</v>
      </c>
      <c r="BH142" s="53">
        <v>26.43870020153028</v>
      </c>
      <c r="BI142" s="15">
        <f t="shared" si="3"/>
        <v>17.3267928868581</v>
      </c>
      <c r="BJ142" s="29">
        <f t="shared" si="18"/>
        <v>0.030345105577790576</v>
      </c>
    </row>
    <row r="143" spans="33:62" ht="12.75">
      <c r="AG143" s="1">
        <f t="shared" si="19"/>
        <v>39</v>
      </c>
      <c r="AH143" s="28">
        <f t="shared" si="4"/>
        <v>-1.9357288067573473</v>
      </c>
      <c r="AI143" s="169">
        <v>14.233188486225611</v>
      </c>
      <c r="AJ143" s="115">
        <f t="shared" si="5"/>
        <v>-13.295902569157608</v>
      </c>
      <c r="AK143" s="107">
        <f t="shared" si="6"/>
        <v>-5.079628860053991</v>
      </c>
      <c r="AL143" s="107">
        <f t="shared" si="7"/>
        <v>-0.46300303881957383</v>
      </c>
      <c r="AM143" s="110">
        <f t="shared" si="8"/>
        <v>0.3071683279014894</v>
      </c>
      <c r="AN143" s="107"/>
      <c r="AO143" s="115">
        <f t="shared" si="20"/>
        <v>102.36883197122988</v>
      </c>
      <c r="AP143" s="107">
        <f t="shared" si="9"/>
        <v>-11.925805163683108</v>
      </c>
      <c r="AQ143" s="107">
        <f t="shared" si="10"/>
        <v>-16.959132200165097</v>
      </c>
      <c r="AR143" s="110">
        <f t="shared" si="11"/>
        <v>-10.601312891209435</v>
      </c>
      <c r="AS143" s="107"/>
      <c r="AT143" s="115">
        <f t="shared" si="12"/>
        <v>-2.129474305264119</v>
      </c>
      <c r="AU143" s="107">
        <f t="shared" si="13"/>
        <v>2.74039629706228</v>
      </c>
      <c r="AV143" s="107">
        <f t="shared" si="14"/>
        <v>13.966885215375425</v>
      </c>
      <c r="AW143" s="110">
        <f t="shared" si="21"/>
        <v>-6.0331147846245745</v>
      </c>
      <c r="AY143" s="120">
        <f t="shared" si="15"/>
        <v>-2.024594766955786</v>
      </c>
      <c r="AZ143" s="121">
        <f t="shared" si="16"/>
        <v>26.17695240577847</v>
      </c>
      <c r="BB143" s="120">
        <v>-1.9357288067573473</v>
      </c>
      <c r="BC143" s="53">
        <v>14.233188486225611</v>
      </c>
      <c r="BD143" s="15">
        <f t="shared" si="2"/>
        <v>10.550835123556306</v>
      </c>
      <c r="BE143" s="29">
        <f t="shared" si="17"/>
        <v>-10.446805106146117</v>
      </c>
      <c r="BG143" s="120">
        <v>-2.024594766955786</v>
      </c>
      <c r="BH143" s="53">
        <v>26.17695240577847</v>
      </c>
      <c r="BI143" s="15">
        <f t="shared" si="3"/>
        <v>17.768688134182756</v>
      </c>
      <c r="BJ143" s="29">
        <f t="shared" si="18"/>
        <v>0.777446599253679</v>
      </c>
    </row>
    <row r="144" spans="33:62" ht="12.75">
      <c r="AG144" s="1">
        <f t="shared" si="19"/>
        <v>40</v>
      </c>
      <c r="AH144" s="28">
        <f t="shared" si="4"/>
        <v>-1.9039955476301778</v>
      </c>
      <c r="AI144" s="169">
        <v>14.574847974854688</v>
      </c>
      <c r="AJ144" s="115">
        <f t="shared" si="5"/>
        <v>-13.773243268879508</v>
      </c>
      <c r="AK144" s="107">
        <f t="shared" si="6"/>
        <v>-4.76696584279677</v>
      </c>
      <c r="AL144" s="107">
        <f t="shared" si="7"/>
        <v>-0.4915908566247902</v>
      </c>
      <c r="AM144" s="110">
        <f t="shared" si="8"/>
        <v>0.31982222534605054</v>
      </c>
      <c r="AN144" s="107"/>
      <c r="AO144" s="115">
        <f t="shared" si="20"/>
        <v>110.05631841262314</v>
      </c>
      <c r="AP144" s="107">
        <f t="shared" si="9"/>
        <v>-10.88068187677614</v>
      </c>
      <c r="AQ144" s="107">
        <f t="shared" si="10"/>
        <v>-17.253127159992495</v>
      </c>
      <c r="AR144" s="110">
        <f t="shared" si="11"/>
        <v>-10.115809567262982</v>
      </c>
      <c r="AS144" s="107"/>
      <c r="AT144" s="115">
        <f t="shared" si="12"/>
        <v>-2.1010943767589225</v>
      </c>
      <c r="AU144" s="107">
        <f t="shared" si="13"/>
        <v>2.8541219089229117</v>
      </c>
      <c r="AV144" s="107">
        <f t="shared" si="14"/>
        <v>14.292661810143414</v>
      </c>
      <c r="AW144" s="110">
        <f t="shared" si="21"/>
        <v>-5.707338189856586</v>
      </c>
      <c r="AY144" s="120">
        <f t="shared" si="15"/>
        <v>-1.9905235743160812</v>
      </c>
      <c r="AZ144" s="121">
        <f t="shared" si="16"/>
        <v>25.86529042324197</v>
      </c>
      <c r="BB144" s="120">
        <v>-1.9039955476301778</v>
      </c>
      <c r="BC144" s="53">
        <v>14.574847974854688</v>
      </c>
      <c r="BD144" s="15">
        <f t="shared" si="2"/>
        <v>11.109041382407547</v>
      </c>
      <c r="BE144" s="29">
        <f t="shared" si="17"/>
        <v>-10.565203072981252</v>
      </c>
      <c r="BG144" s="120">
        <v>-1.9905235743160812</v>
      </c>
      <c r="BH144" s="53">
        <v>25.86529042324197</v>
      </c>
      <c r="BI144" s="15">
        <f t="shared" si="3"/>
        <v>18.19395758757093</v>
      </c>
      <c r="BJ144" s="29">
        <f t="shared" si="18"/>
        <v>1.6154098228890952</v>
      </c>
    </row>
    <row r="145" spans="33:62" ht="12.75">
      <c r="AG145" s="1">
        <f t="shared" si="19"/>
        <v>41</v>
      </c>
      <c r="AH145" s="28">
        <f t="shared" si="4"/>
        <v>-1.872262288503008</v>
      </c>
      <c r="AI145" s="169">
        <v>14.95345142431889</v>
      </c>
      <c r="AJ145" s="115">
        <f t="shared" si="5"/>
        <v>-14.279084282407188</v>
      </c>
      <c r="AK145" s="107">
        <f t="shared" si="6"/>
        <v>-4.43998440936189</v>
      </c>
      <c r="AL145" s="107">
        <f t="shared" si="7"/>
        <v>-0.519140552031061</v>
      </c>
      <c r="AM145" s="110">
        <f t="shared" si="8"/>
        <v>0.33600899054355526</v>
      </c>
      <c r="AN145" s="107"/>
      <c r="AO145" s="115">
        <f t="shared" si="20"/>
        <v>117.90561295453689</v>
      </c>
      <c r="AP145" s="107">
        <f t="shared" si="9"/>
        <v>-9.820791090694902</v>
      </c>
      <c r="AQ145" s="107">
        <f t="shared" si="10"/>
        <v>-17.578958383130725</v>
      </c>
      <c r="AR145" s="110">
        <f t="shared" si="11"/>
        <v>-9.538355317566968</v>
      </c>
      <c r="AS145" s="107"/>
      <c r="AT145" s="115">
        <f t="shared" si="12"/>
        <v>-2.0679409581587542</v>
      </c>
      <c r="AU145" s="107">
        <f t="shared" si="13"/>
        <v>2.907433917058178</v>
      </c>
      <c r="AV145" s="107">
        <f t="shared" si="14"/>
        <v>14.66807886253017</v>
      </c>
      <c r="AW145" s="110">
        <f t="shared" si="21"/>
        <v>-5.3319211374698305</v>
      </c>
      <c r="AY145" s="120">
        <f t="shared" si="15"/>
        <v>-1.9536674548057187</v>
      </c>
      <c r="AZ145" s="121">
        <f t="shared" si="16"/>
        <v>25.498223477274863</v>
      </c>
      <c r="BB145" s="120">
        <v>-1.872262288503008</v>
      </c>
      <c r="BC145" s="53">
        <v>14.95345142431889</v>
      </c>
      <c r="BD145" s="15">
        <f t="shared" si="2"/>
        <v>11.698999696667526</v>
      </c>
      <c r="BE145" s="29">
        <f t="shared" si="17"/>
        <v>-10.68661631860698</v>
      </c>
      <c r="BG145" s="120">
        <v>-1.9536674548057187</v>
      </c>
      <c r="BH145" s="53">
        <v>25.498223477274863</v>
      </c>
      <c r="BI145" s="15">
        <f t="shared" si="3"/>
        <v>18.591395418510768</v>
      </c>
      <c r="BJ145" s="29">
        <f t="shared" si="18"/>
        <v>2.5495152821009626</v>
      </c>
    </row>
    <row r="146" spans="33:62" ht="12.75">
      <c r="AG146" s="1">
        <f t="shared" si="19"/>
        <v>42</v>
      </c>
      <c r="AH146" s="28">
        <f t="shared" si="4"/>
        <v>-1.8405290293758383</v>
      </c>
      <c r="AI146" s="169">
        <v>15.36716799675088</v>
      </c>
      <c r="AJ146" s="115">
        <f t="shared" si="5"/>
        <v>-14.81152437294163</v>
      </c>
      <c r="AK146" s="107">
        <f t="shared" si="6"/>
        <v>-4.0949478617096595</v>
      </c>
      <c r="AL146" s="107">
        <f t="shared" si="7"/>
        <v>-0.5445029534281405</v>
      </c>
      <c r="AM146" s="110">
        <f t="shared" si="8"/>
        <v>0.3558630350293137</v>
      </c>
      <c r="AN146" s="107"/>
      <c r="AO146" s="115">
        <f t="shared" si="20"/>
        <v>125.58737531467301</v>
      </c>
      <c r="AP146" s="107">
        <f t="shared" si="9"/>
        <v>-8.758685202089929</v>
      </c>
      <c r="AQ146" s="107">
        <f t="shared" si="10"/>
        <v>-17.92841667182369</v>
      </c>
      <c r="AR146" s="110">
        <f t="shared" si="11"/>
        <v>-8.864077822394975</v>
      </c>
      <c r="AS146" s="107"/>
      <c r="AT146" s="115">
        <f t="shared" si="12"/>
        <v>-2.0299659481330905</v>
      </c>
      <c r="AU146" s="107">
        <f t="shared" si="13"/>
        <v>2.893728659796514</v>
      </c>
      <c r="AV146" s="107">
        <f t="shared" si="14"/>
        <v>15.092255851390696</v>
      </c>
      <c r="AW146" s="110">
        <f t="shared" si="21"/>
        <v>-4.907744148609304</v>
      </c>
      <c r="AY146" s="120">
        <f t="shared" si="15"/>
        <v>-1.9143065813634654</v>
      </c>
      <c r="AZ146" s="121">
        <f t="shared" si="16"/>
        <v>25.07527435800272</v>
      </c>
      <c r="BB146" s="120">
        <v>-1.8405290293758383</v>
      </c>
      <c r="BC146" s="53">
        <v>15.36716799675088</v>
      </c>
      <c r="BD146" s="15">
        <f t="shared" si="2"/>
        <v>12.32029242017698</v>
      </c>
      <c r="BE146" s="29">
        <f t="shared" si="17"/>
        <v>-10.81521655553632</v>
      </c>
      <c r="BG146" s="120">
        <v>-1.9143065813634654</v>
      </c>
      <c r="BH146" s="53">
        <v>25.07527435800272</v>
      </c>
      <c r="BI146" s="15">
        <f t="shared" si="3"/>
        <v>18.94415027364495</v>
      </c>
      <c r="BJ146" s="29">
        <f t="shared" si="18"/>
        <v>3.5717148022483265</v>
      </c>
    </row>
    <row r="147" spans="33:62" ht="12.75">
      <c r="AG147" s="1">
        <f t="shared" si="19"/>
        <v>43</v>
      </c>
      <c r="AH147" s="28">
        <f t="shared" si="4"/>
        <v>-1.8087957702486688</v>
      </c>
      <c r="AI147" s="169">
        <v>15.81385804634405</v>
      </c>
      <c r="AJ147" s="115">
        <f t="shared" si="5"/>
        <v>-15.36809018926347</v>
      </c>
      <c r="AK147" s="107">
        <f t="shared" si="6"/>
        <v>-3.7282583393032627</v>
      </c>
      <c r="AL147" s="107">
        <f t="shared" si="7"/>
        <v>-0.5756577723306737</v>
      </c>
      <c r="AM147" s="110">
        <f t="shared" si="8"/>
        <v>0.3774249495587081</v>
      </c>
      <c r="AN147" s="107"/>
      <c r="AO147" s="115">
        <f t="shared" si="20"/>
        <v>134.18459724199607</v>
      </c>
      <c r="AP147" s="107">
        <f t="shared" si="9"/>
        <v>-7.676370759079676</v>
      </c>
      <c r="AQ147" s="107">
        <f t="shared" si="10"/>
        <v>-18.265344035803057</v>
      </c>
      <c r="AR147" s="110">
        <f t="shared" si="11"/>
        <v>-8.147220830059391</v>
      </c>
      <c r="AS147" s="107"/>
      <c r="AT147" s="115">
        <f t="shared" si="12"/>
        <v>-1.9903589405250168</v>
      </c>
      <c r="AU147" s="107">
        <f t="shared" si="13"/>
        <v>2.8554651643236424</v>
      </c>
      <c r="AV147" s="107">
        <f t="shared" si="14"/>
        <v>15.553919924098059</v>
      </c>
      <c r="AW147" s="110">
        <f t="shared" si="21"/>
        <v>-4.446080075901941</v>
      </c>
      <c r="AY147" s="120">
        <f t="shared" si="15"/>
        <v>-1.8740791943216324</v>
      </c>
      <c r="AZ147" s="121">
        <f t="shared" si="16"/>
        <v>24.61228377014363</v>
      </c>
      <c r="BB147" s="120">
        <v>-1.8087957702486688</v>
      </c>
      <c r="BC147" s="53">
        <v>15.81385804634405</v>
      </c>
      <c r="BD147" s="15">
        <f t="shared" si="2"/>
        <v>12.971918371642472</v>
      </c>
      <c r="BE147" s="29">
        <f t="shared" si="17"/>
        <v>-10.95525345466414</v>
      </c>
      <c r="BG147" s="120">
        <v>-1.8740791943216324</v>
      </c>
      <c r="BH147" s="53">
        <v>24.61228377014363</v>
      </c>
      <c r="BI147" s="15">
        <f t="shared" si="3"/>
        <v>19.227811653522416</v>
      </c>
      <c r="BJ147" s="29">
        <f t="shared" si="18"/>
        <v>4.635893407075596</v>
      </c>
    </row>
    <row r="148" spans="33:62" ht="12.75">
      <c r="AG148" s="1">
        <f t="shared" si="19"/>
        <v>44</v>
      </c>
      <c r="AH148" s="28">
        <f t="shared" si="4"/>
        <v>-1.777062511121499</v>
      </c>
      <c r="AI148" s="169">
        <v>16.30854109461456</v>
      </c>
      <c r="AJ148" s="115">
        <f t="shared" si="5"/>
        <v>-15.962839917602977</v>
      </c>
      <c r="AK148" s="107">
        <f t="shared" si="6"/>
        <v>-3.3400979625922433</v>
      </c>
      <c r="AL148" s="107">
        <f t="shared" si="7"/>
        <v>-0.6048598510701311</v>
      </c>
      <c r="AM148" s="110">
        <f t="shared" si="8"/>
        <v>0.40257158719655894</v>
      </c>
      <c r="AN148" s="107"/>
      <c r="AO148" s="115">
        <f t="shared" si="20"/>
        <v>142.10078497278676</v>
      </c>
      <c r="AP148" s="107">
        <f t="shared" si="9"/>
        <v>-6.580790429102522</v>
      </c>
      <c r="AQ148" s="107">
        <f t="shared" si="10"/>
        <v>-18.612079165654706</v>
      </c>
      <c r="AR148" s="110">
        <f t="shared" si="11"/>
        <v>-7.3205538814629385</v>
      </c>
      <c r="AS148" s="107"/>
      <c r="AT148" s="115">
        <f t="shared" si="12"/>
        <v>-1.9455332205802087</v>
      </c>
      <c r="AU148" s="107">
        <f t="shared" si="13"/>
        <v>2.734533100858556</v>
      </c>
      <c r="AV148" s="107">
        <f t="shared" si="14"/>
        <v>16.077650367981036</v>
      </c>
      <c r="AW148" s="110">
        <f t="shared" si="21"/>
        <v>-3.922349632018964</v>
      </c>
      <c r="AY148" s="120">
        <f t="shared" si="15"/>
        <v>-1.8317185070707231</v>
      </c>
      <c r="AZ148" s="121">
        <f t="shared" si="16"/>
        <v>24.078132884346513</v>
      </c>
      <c r="BB148" s="120">
        <v>-1.777062511121499</v>
      </c>
      <c r="BC148" s="53">
        <v>16.30854109461456</v>
      </c>
      <c r="BD148" s="15">
        <f t="shared" si="2"/>
        <v>13.666913883890496</v>
      </c>
      <c r="BE148" s="29">
        <f t="shared" si="17"/>
        <v>-11.101462056885238</v>
      </c>
      <c r="BG148" s="120">
        <v>-1.8317185070707231</v>
      </c>
      <c r="BH148" s="53">
        <v>24.078132884346513</v>
      </c>
      <c r="BI148" s="15">
        <f t="shared" si="3"/>
        <v>19.430162259567005</v>
      </c>
      <c r="BJ148" s="29">
        <f t="shared" si="18"/>
        <v>5.77940656079547</v>
      </c>
    </row>
    <row r="149" spans="33:62" ht="12.75">
      <c r="AG149" s="1">
        <f t="shared" si="19"/>
        <v>45</v>
      </c>
      <c r="AH149" s="28">
        <f t="shared" si="4"/>
        <v>-1.7453292519943295</v>
      </c>
      <c r="AI149" s="169">
        <v>16.83354933051408</v>
      </c>
      <c r="AJ149" s="115">
        <f t="shared" si="5"/>
        <v>-16.57780989140373</v>
      </c>
      <c r="AK149" s="107">
        <f t="shared" si="6"/>
        <v>-2.923115164910145</v>
      </c>
      <c r="AL149" s="107">
        <f t="shared" si="7"/>
        <v>-0.6209827201929254</v>
      </c>
      <c r="AM149" s="110">
        <f t="shared" si="8"/>
        <v>0.43321019985251596</v>
      </c>
      <c r="AN149" s="107"/>
      <c r="AO149" s="115">
        <f t="shared" si="20"/>
        <v>147.80766742412723</v>
      </c>
      <c r="AP149" s="107">
        <f t="shared" si="9"/>
        <v>-5.513324724785224</v>
      </c>
      <c r="AQ149" s="107">
        <f t="shared" si="10"/>
        <v>-18.966238397279756</v>
      </c>
      <c r="AR149" s="110">
        <f t="shared" si="11"/>
        <v>-6.3467945498141844</v>
      </c>
      <c r="AS149" s="107"/>
      <c r="AT149" s="115">
        <f t="shared" si="12"/>
        <v>-1.8937192208326885</v>
      </c>
      <c r="AU149" s="107">
        <f t="shared" si="13"/>
        <v>2.4887727193113642</v>
      </c>
      <c r="AV149" s="107">
        <f t="shared" si="14"/>
        <v>16.648555295113827</v>
      </c>
      <c r="AW149" s="110">
        <f t="shared" si="21"/>
        <v>-3.3514447048861733</v>
      </c>
      <c r="AY149" s="120">
        <f t="shared" si="15"/>
        <v>-1.787541077536832</v>
      </c>
      <c r="AZ149" s="121">
        <f t="shared" si="16"/>
        <v>23.483695608948455</v>
      </c>
      <c r="BB149" s="120">
        <v>-1.7453292519943295</v>
      </c>
      <c r="BC149" s="53">
        <v>16.83354933051408</v>
      </c>
      <c r="BD149" s="15">
        <f t="shared" si="2"/>
        <v>14.391201165703475</v>
      </c>
      <c r="BE149" s="29">
        <f t="shared" si="17"/>
        <v>-11.26720479622326</v>
      </c>
      <c r="BG149" s="120">
        <v>-1.787541077536832</v>
      </c>
      <c r="BH149" s="53">
        <v>23.483695608948455</v>
      </c>
      <c r="BI149" s="15">
        <f t="shared" si="3"/>
        <v>19.544504434822763</v>
      </c>
      <c r="BJ149" s="29">
        <f t="shared" si="18"/>
        <v>6.980925307421488</v>
      </c>
    </row>
    <row r="150" spans="2:62" ht="12.75">
      <c r="B150"/>
      <c r="C150" s="36"/>
      <c r="D150" s="36"/>
      <c r="E150" s="36"/>
      <c r="F150" s="36"/>
      <c r="G150"/>
      <c r="AG150" s="1">
        <f t="shared" si="19"/>
        <v>46</v>
      </c>
      <c r="AH150" s="28">
        <f t="shared" si="4"/>
        <v>-1.71359599286716</v>
      </c>
      <c r="AI150" s="169">
        <v>17.381726269027848</v>
      </c>
      <c r="AJ150" s="115">
        <f t="shared" si="5"/>
        <v>-17.20480535798883</v>
      </c>
      <c r="AK150" s="107">
        <f t="shared" si="6"/>
        <v>-2.4736775628872114</v>
      </c>
      <c r="AL150" s="107">
        <f t="shared" si="7"/>
        <v>-0.6363153909743602</v>
      </c>
      <c r="AM150" s="110">
        <f t="shared" si="8"/>
        <v>0.4661691051401502</v>
      </c>
      <c r="AN150" s="107"/>
      <c r="AO150" s="115">
        <f t="shared" si="20"/>
        <v>152.9515389492414</v>
      </c>
      <c r="AP150" s="107">
        <f t="shared" si="9"/>
        <v>-4.456639904113189</v>
      </c>
      <c r="AQ150" s="107">
        <f t="shared" si="10"/>
        <v>-19.28235319402116</v>
      </c>
      <c r="AR150" s="110">
        <f t="shared" si="11"/>
        <v>-5.30950612590493</v>
      </c>
      <c r="AS150" s="107"/>
      <c r="AT150" s="115">
        <f t="shared" si="12"/>
        <v>-1.8394932118281337</v>
      </c>
      <c r="AU150" s="107">
        <f t="shared" si="13"/>
        <v>2.1825347493763467</v>
      </c>
      <c r="AV150" s="107">
        <f t="shared" si="14"/>
        <v>17.244156986039574</v>
      </c>
      <c r="AW150" s="110">
        <f t="shared" si="21"/>
        <v>-2.755843013960426</v>
      </c>
      <c r="AY150" s="120">
        <f t="shared" si="15"/>
        <v>-1.7438747313762708</v>
      </c>
      <c r="AZ150" s="121">
        <f t="shared" si="16"/>
        <v>22.860267916370685</v>
      </c>
      <c r="BB150" s="120">
        <v>-1.71359599286716</v>
      </c>
      <c r="BC150" s="53">
        <v>17.381726269027848</v>
      </c>
      <c r="BD150" s="15">
        <f t="shared" si="2"/>
        <v>15.138459156989777</v>
      </c>
      <c r="BE150" s="29">
        <f t="shared" si="17"/>
        <v>-11.458837172634798</v>
      </c>
      <c r="BG150" s="120">
        <v>-1.7438747313762708</v>
      </c>
      <c r="BH150" s="53">
        <v>22.860267916370685</v>
      </c>
      <c r="BI150" s="15">
        <f t="shared" si="3"/>
        <v>19.560743342724948</v>
      </c>
      <c r="BJ150" s="29">
        <f t="shared" si="18"/>
        <v>8.169143349347499</v>
      </c>
    </row>
    <row r="151" spans="33:62" ht="13.5" thickBot="1">
      <c r="AG151" s="1">
        <f t="shared" si="19"/>
        <v>47</v>
      </c>
      <c r="AH151" s="28">
        <f t="shared" si="4"/>
        <v>-1.6818627337399903</v>
      </c>
      <c r="AI151" s="169">
        <v>17.961108682816906</v>
      </c>
      <c r="AJ151" s="115">
        <f t="shared" si="5"/>
        <v>-17.850440673352452</v>
      </c>
      <c r="AK151" s="107">
        <f t="shared" si="6"/>
        <v>-1.9907769546298444</v>
      </c>
      <c r="AL151" s="107">
        <f t="shared" si="7"/>
        <v>-0.6413658347852227</v>
      </c>
      <c r="AM151" s="110">
        <f t="shared" si="8"/>
        <v>0.5019591644887575</v>
      </c>
      <c r="AN151" s="107"/>
      <c r="AO151" s="115">
        <f t="shared" si="20"/>
        <v>156.13583676516782</v>
      </c>
      <c r="AP151" s="107">
        <f t="shared" si="9"/>
        <v>-3.404763001363395</v>
      </c>
      <c r="AQ151" s="107">
        <f t="shared" si="10"/>
        <v>-19.559492664799055</v>
      </c>
      <c r="AR151" s="110">
        <f t="shared" si="11"/>
        <v>-4.1744756192451185</v>
      </c>
      <c r="AS151" s="107"/>
      <c r="AT151" s="115">
        <f t="shared" si="12"/>
        <v>-1.7810661431201418</v>
      </c>
      <c r="AU151" s="107">
        <f t="shared" si="13"/>
        <v>1.7788821071178884</v>
      </c>
      <c r="AV151" s="107">
        <f t="shared" si="14"/>
        <v>17.87280066371627</v>
      </c>
      <c r="AW151" s="110">
        <f t="shared" si="21"/>
        <v>-2.1271993362837307</v>
      </c>
      <c r="AY151" s="120">
        <f t="shared" si="15"/>
        <v>-1.7008452121285138</v>
      </c>
      <c r="AZ151" s="121">
        <f t="shared" si="16"/>
        <v>22.19858941506553</v>
      </c>
      <c r="BB151" s="120">
        <v>-1.6818627337399903</v>
      </c>
      <c r="BC151" s="53">
        <v>17.961108682816906</v>
      </c>
      <c r="BD151" s="15">
        <f t="shared" si="2"/>
        <v>15.915217900305676</v>
      </c>
      <c r="BE151" s="29">
        <f t="shared" si="17"/>
        <v>-11.674901544020594</v>
      </c>
      <c r="BG151" s="120">
        <v>-1.7008452121285138</v>
      </c>
      <c r="BH151" s="53">
        <v>22.19858941506553</v>
      </c>
      <c r="BI151" s="15">
        <f t="shared" si="3"/>
        <v>19.47117456998626</v>
      </c>
      <c r="BJ151" s="29">
        <f t="shared" si="18"/>
        <v>9.339290226078766</v>
      </c>
    </row>
    <row r="152" spans="3:62" ht="12.75">
      <c r="C152" s="51"/>
      <c r="D152" s="32" t="s">
        <v>2</v>
      </c>
      <c r="E152" s="83"/>
      <c r="F152" s="33">
        <v>270</v>
      </c>
      <c r="AG152" s="1">
        <f t="shared" si="19"/>
        <v>48</v>
      </c>
      <c r="AH152" s="28">
        <f t="shared" si="4"/>
        <v>-1.6501294746128206</v>
      </c>
      <c r="AI152" s="169">
        <v>18.545867937388046</v>
      </c>
      <c r="AJ152" s="115">
        <f t="shared" si="5"/>
        <v>-18.487537027559274</v>
      </c>
      <c r="AK152" s="107">
        <f t="shared" si="6"/>
        <v>-1.4697592339096963</v>
      </c>
      <c r="AL152" s="107">
        <f t="shared" si="7"/>
        <v>-0.6296892004378893</v>
      </c>
      <c r="AM152" s="110">
        <f t="shared" si="8"/>
        <v>0.540232038152245</v>
      </c>
      <c r="AN152" s="107"/>
      <c r="AO152" s="115">
        <f t="shared" si="20"/>
        <v>157.67775787426143</v>
      </c>
      <c r="AP152" s="107">
        <f t="shared" si="9"/>
        <v>-2.3881851971386134</v>
      </c>
      <c r="AQ152" s="107">
        <f t="shared" si="10"/>
        <v>-19.77771118409449</v>
      </c>
      <c r="AR152" s="110">
        <f t="shared" si="11"/>
        <v>-2.973573661193513</v>
      </c>
      <c r="AS152" s="107"/>
      <c r="AT152" s="115">
        <f t="shared" si="12"/>
        <v>-1.7200282972367522</v>
      </c>
      <c r="AU152" s="107">
        <f t="shared" si="13"/>
        <v>1.2952789763534047</v>
      </c>
      <c r="AV152" s="107">
        <f t="shared" si="14"/>
        <v>18.50058025912849</v>
      </c>
      <c r="AW152" s="110">
        <f t="shared" si="21"/>
        <v>-1.4994197408715095</v>
      </c>
      <c r="AY152" s="120">
        <f t="shared" si="15"/>
        <v>-1.659853872560789</v>
      </c>
      <c r="AZ152" s="121">
        <f t="shared" si="16"/>
        <v>21.538402838204107</v>
      </c>
      <c r="BB152" s="120">
        <v>-1.6501294746128206</v>
      </c>
      <c r="BC152" s="53">
        <v>18.545867937388046</v>
      </c>
      <c r="BD152" s="15">
        <f t="shared" si="2"/>
        <v>16.69783335601664</v>
      </c>
      <c r="BE152" s="29">
        <f t="shared" si="17"/>
        <v>-11.929586208518424</v>
      </c>
      <c r="BG152" s="120">
        <v>-1.659853872560789</v>
      </c>
      <c r="BH152" s="53">
        <v>21.538402838204107</v>
      </c>
      <c r="BI152" s="15">
        <f t="shared" si="3"/>
        <v>19.30011324332305</v>
      </c>
      <c r="BJ152" s="29">
        <f t="shared" si="18"/>
        <v>10.439224633134355</v>
      </c>
    </row>
    <row r="153" spans="3:62" ht="13.5" thickBot="1">
      <c r="C153" s="52"/>
      <c r="D153" s="34" t="s">
        <v>6</v>
      </c>
      <c r="E153" s="42"/>
      <c r="F153" s="35">
        <v>164</v>
      </c>
      <c r="AG153" s="1">
        <f t="shared" si="19"/>
        <v>49</v>
      </c>
      <c r="AH153" s="28">
        <f t="shared" si="4"/>
        <v>-1.618396215485651</v>
      </c>
      <c r="AI153" s="169">
        <v>19.13148856169279</v>
      </c>
      <c r="AJ153" s="115">
        <f t="shared" si="5"/>
        <v>-19.10981907422823</v>
      </c>
      <c r="AK153" s="107">
        <f t="shared" si="6"/>
        <v>-0.9103128783253546</v>
      </c>
      <c r="AL153" s="107">
        <f t="shared" si="7"/>
        <v>-0.6114105974167643</v>
      </c>
      <c r="AM153" s="110">
        <f t="shared" si="8"/>
        <v>0.5784980174753631</v>
      </c>
      <c r="AN153" s="107"/>
      <c r="AO153" s="115">
        <f t="shared" si="20"/>
        <v>158.9070992495977</v>
      </c>
      <c r="AP153" s="107">
        <f t="shared" si="9"/>
        <v>-1.4033769425652223</v>
      </c>
      <c r="AQ153" s="107">
        <f t="shared" si="10"/>
        <v>-19.92166985327285</v>
      </c>
      <c r="AR153" s="110">
        <f t="shared" si="11"/>
        <v>-1.7683524131800692</v>
      </c>
      <c r="AS153" s="107"/>
      <c r="AT153" s="115">
        <f t="shared" si="12"/>
        <v>-1.659329558010016</v>
      </c>
      <c r="AU153" s="107">
        <f t="shared" si="13"/>
        <v>0.7828971025082868</v>
      </c>
      <c r="AV153" s="107">
        <f t="shared" si="14"/>
        <v>19.115463026384326</v>
      </c>
      <c r="AW153" s="110">
        <f t="shared" si="21"/>
        <v>-0.8845369736156741</v>
      </c>
      <c r="AY153" s="120">
        <f t="shared" si="15"/>
        <v>-1.6218601764663438</v>
      </c>
      <c r="AZ153" s="121">
        <f t="shared" si="16"/>
        <v>20.89920602500095</v>
      </c>
      <c r="BB153" s="120">
        <v>-1.618396215485651</v>
      </c>
      <c r="BC153" s="53">
        <v>19.13148856169279</v>
      </c>
      <c r="BD153" s="15">
        <f t="shared" si="2"/>
        <v>17.48056975947595</v>
      </c>
      <c r="BE153" s="29">
        <f t="shared" si="17"/>
        <v>-12.225455931678248</v>
      </c>
      <c r="BG153" s="120">
        <v>-1.6218601764663438</v>
      </c>
      <c r="BH153" s="53">
        <v>20.89920602500095</v>
      </c>
      <c r="BI153" s="15">
        <f t="shared" si="3"/>
        <v>19.066211517093794</v>
      </c>
      <c r="BJ153" s="29">
        <f t="shared" si="18"/>
        <v>11.441005265752526</v>
      </c>
    </row>
    <row r="154" spans="3:62" ht="12.75">
      <c r="C154" s="52" t="s">
        <v>10</v>
      </c>
      <c r="D154" s="14"/>
      <c r="E154" s="53">
        <v>-24</v>
      </c>
      <c r="F154" s="30">
        <f>IF(E159/E158&gt;F153/F152,E154-(E159/F153*F152-E158)/2,E154)</f>
        <v>-69.14634146341463</v>
      </c>
      <c r="AG154" s="1">
        <f t="shared" si="19"/>
        <v>50</v>
      </c>
      <c r="AH154" s="28">
        <f t="shared" si="4"/>
        <v>-1.5866629563584813</v>
      </c>
      <c r="AI154" s="169">
        <v>19.712839523358134</v>
      </c>
      <c r="AJ154" s="115">
        <f t="shared" si="5"/>
        <v>-19.710358222392802</v>
      </c>
      <c r="AK154" s="107">
        <f t="shared" si="6"/>
        <v>-0.31276319895897015</v>
      </c>
      <c r="AL154" s="107">
        <f t="shared" si="7"/>
        <v>-0.585717161193255</v>
      </c>
      <c r="AM154" s="110">
        <f t="shared" si="8"/>
        <v>0.6160675098710814</v>
      </c>
      <c r="AN154" s="107"/>
      <c r="AO154" s="115">
        <f t="shared" si="20"/>
        <v>160.1733355162069</v>
      </c>
      <c r="AP154" s="107">
        <f t="shared" si="9"/>
        <v>-0.4564858446309581</v>
      </c>
      <c r="AQ154" s="107">
        <f t="shared" si="10"/>
        <v>-19.991584319985993</v>
      </c>
      <c r="AR154" s="110">
        <f t="shared" si="11"/>
        <v>-0.5801347920011202</v>
      </c>
      <c r="AS154" s="107"/>
      <c r="AT154" s="115">
        <f t="shared" si="12"/>
        <v>-1.5998071356038426</v>
      </c>
      <c r="AU154" s="107">
        <f t="shared" si="13"/>
        <v>0.2591016351719263</v>
      </c>
      <c r="AV154" s="107">
        <f t="shared" si="14"/>
        <v>19.71113665967343</v>
      </c>
      <c r="AW154" s="110">
        <f t="shared" si="21"/>
        <v>-0.28886334032657146</v>
      </c>
      <c r="AY154" s="120">
        <f t="shared" si="15"/>
        <v>-1.587037196418225</v>
      </c>
      <c r="AZ154" s="121">
        <f t="shared" si="16"/>
        <v>20.290517718870465</v>
      </c>
      <c r="BB154" s="120">
        <v>-1.5866629563584813</v>
      </c>
      <c r="BC154" s="53">
        <v>19.712839523358134</v>
      </c>
      <c r="BD154" s="15">
        <f t="shared" si="2"/>
        <v>18.25685170426492</v>
      </c>
      <c r="BE154" s="29">
        <f t="shared" si="17"/>
        <v>-12.564718705916398</v>
      </c>
      <c r="BG154" s="120">
        <v>-1.587037196418225</v>
      </c>
      <c r="BH154" s="53">
        <v>20.290517718870465</v>
      </c>
      <c r="BI154" s="15">
        <f t="shared" si="3"/>
        <v>18.788997223170586</v>
      </c>
      <c r="BJ154" s="29">
        <f t="shared" si="18"/>
        <v>12.339798132719721</v>
      </c>
    </row>
    <row r="155" spans="3:62" ht="12.75">
      <c r="C155" s="52" t="s">
        <v>15</v>
      </c>
      <c r="D155" s="14"/>
      <c r="E155" s="53">
        <v>24</v>
      </c>
      <c r="F155" s="30">
        <f>IF(E159/E158&gt;F153/F152,E155+(E159/F153*F152-E158)/2,E155)</f>
        <v>69.14634146341463</v>
      </c>
      <c r="AG155" s="1">
        <f t="shared" si="19"/>
        <v>51</v>
      </c>
      <c r="AH155" s="28">
        <f t="shared" si="4"/>
        <v>-1.5549296972313116</v>
      </c>
      <c r="AI155" s="169">
        <v>20.28380656652994</v>
      </c>
      <c r="AJ155" s="115">
        <f t="shared" si="5"/>
        <v>-20.28125339661474</v>
      </c>
      <c r="AK155" s="107">
        <f t="shared" si="6"/>
        <v>0.32182214141680815</v>
      </c>
      <c r="AL155" s="107">
        <f t="shared" si="7"/>
        <v>-0.5525638943174638</v>
      </c>
      <c r="AM155" s="110">
        <f t="shared" si="8"/>
        <v>0.6521635038198096</v>
      </c>
      <c r="AN155" s="107"/>
      <c r="AO155" s="115">
        <f t="shared" si="20"/>
        <v>161.91958915967493</v>
      </c>
      <c r="AP155" s="107">
        <f t="shared" si="9"/>
        <v>0.4435855311929323</v>
      </c>
      <c r="AQ155" s="107">
        <f t="shared" si="10"/>
        <v>-19.991963102348187</v>
      </c>
      <c r="AR155" s="110">
        <f t="shared" si="11"/>
        <v>0.5669314899956557</v>
      </c>
      <c r="AS155" s="107"/>
      <c r="AT155" s="115">
        <f t="shared" si="12"/>
        <v>-1.54244595470939</v>
      </c>
      <c r="AU155" s="107">
        <f t="shared" si="13"/>
        <v>-0.2532112415199379</v>
      </c>
      <c r="AV155" s="107">
        <f t="shared" si="14"/>
        <v>20.28222603403214</v>
      </c>
      <c r="AW155" s="110">
        <f t="shared" si="21"/>
        <v>0.28222603403213853</v>
      </c>
      <c r="AY155" s="120">
        <f t="shared" si="15"/>
        <v>-1.5552870251166955</v>
      </c>
      <c r="AZ155" s="121">
        <f t="shared" si="16"/>
        <v>19.71939973999797</v>
      </c>
      <c r="BB155" s="120">
        <v>-1.5549296972313116</v>
      </c>
      <c r="BC155" s="53">
        <v>20.28380656652994</v>
      </c>
      <c r="BD155" s="15">
        <f t="shared" si="2"/>
        <v>19.01892836429468</v>
      </c>
      <c r="BE155" s="29">
        <f t="shared" si="17"/>
        <v>-12.949243111393614</v>
      </c>
      <c r="BG155" s="120">
        <v>-1.5552870251166955</v>
      </c>
      <c r="BH155" s="53">
        <v>19.71939973999797</v>
      </c>
      <c r="BI155" s="15">
        <f t="shared" si="3"/>
        <v>18.48726688366105</v>
      </c>
      <c r="BJ155" s="29">
        <f t="shared" si="18"/>
        <v>13.138827412306153</v>
      </c>
    </row>
    <row r="156" spans="3:62" ht="12.75">
      <c r="C156" s="52" t="s">
        <v>16</v>
      </c>
      <c r="D156" s="14"/>
      <c r="E156" s="53">
        <v>-40</v>
      </c>
      <c r="F156" s="30">
        <f>IF(E159/E158&gt;F153/F152,E156,E156-(E158/F152*F153-E159)/2)</f>
        <v>-40</v>
      </c>
      <c r="AG156" s="1">
        <f t="shared" si="19"/>
        <v>52</v>
      </c>
      <c r="AH156" s="28">
        <f t="shared" si="4"/>
        <v>-1.523196438104142</v>
      </c>
      <c r="AI156" s="169">
        <v>20.839089631314906</v>
      </c>
      <c r="AJ156" s="115">
        <f t="shared" si="5"/>
        <v>-20.81548601102773</v>
      </c>
      <c r="AK156" s="107">
        <f t="shared" si="6"/>
        <v>0.991563808680649</v>
      </c>
      <c r="AL156" s="107">
        <f t="shared" si="7"/>
        <v>-0.5137947935496765</v>
      </c>
      <c r="AM156" s="110">
        <f t="shared" si="8"/>
        <v>0.6861154610724088</v>
      </c>
      <c r="AN156" s="107"/>
      <c r="AO156" s="115">
        <f t="shared" si="20"/>
        <v>164.50027643212363</v>
      </c>
      <c r="AP156" s="107">
        <f t="shared" si="9"/>
        <v>1.2883482164089728</v>
      </c>
      <c r="AQ156" s="107">
        <f t="shared" si="10"/>
        <v>-19.931530380504473</v>
      </c>
      <c r="AR156" s="110">
        <f t="shared" si="11"/>
        <v>1.653510414550591</v>
      </c>
      <c r="AS156" s="107"/>
      <c r="AT156" s="115">
        <f t="shared" si="12"/>
        <v>-1.4880263306566957</v>
      </c>
      <c r="AU156" s="107">
        <f t="shared" si="13"/>
        <v>-0.7327619363119725</v>
      </c>
      <c r="AV156" s="107">
        <f t="shared" si="14"/>
        <v>20.826202644905496</v>
      </c>
      <c r="AW156" s="110">
        <f t="shared" si="21"/>
        <v>0.8262026449054964</v>
      </c>
      <c r="AY156" s="120">
        <f t="shared" si="15"/>
        <v>-1.526224580880758</v>
      </c>
      <c r="AZ156" s="121">
        <f t="shared" si="16"/>
        <v>19.187794168938144</v>
      </c>
      <c r="BB156" s="120">
        <v>-1.523196438104142</v>
      </c>
      <c r="BC156" s="53">
        <v>20.839089631314906</v>
      </c>
      <c r="BD156" s="15">
        <f t="shared" si="2"/>
        <v>19.759577220132797</v>
      </c>
      <c r="BE156" s="29">
        <f t="shared" si="17"/>
        <v>-13.379821396398324</v>
      </c>
      <c r="BG156" s="120">
        <v>-1.526224580880758</v>
      </c>
      <c r="BH156" s="53">
        <v>19.187794168938144</v>
      </c>
      <c r="BI156" s="15">
        <f t="shared" si="3"/>
        <v>18.17528091665565</v>
      </c>
      <c r="BJ156" s="29">
        <f t="shared" si="18"/>
        <v>13.849340793850669</v>
      </c>
    </row>
    <row r="157" spans="3:62" ht="12.75">
      <c r="C157" s="52" t="s">
        <v>17</v>
      </c>
      <c r="D157" s="14"/>
      <c r="E157" s="53">
        <v>44</v>
      </c>
      <c r="F157" s="30">
        <f>IF(E159/E158&gt;F153/F152,E157,E157+(E158/F152*F153-E159)/2)</f>
        <v>44</v>
      </c>
      <c r="AG157" s="1">
        <f t="shared" si="19"/>
        <v>53</v>
      </c>
      <c r="AH157" s="28">
        <f t="shared" si="4"/>
        <v>-1.4914631789769723</v>
      </c>
      <c r="AI157" s="169">
        <v>21.376075530525803</v>
      </c>
      <c r="AJ157" s="115">
        <f t="shared" si="5"/>
        <v>-21.308842983714094</v>
      </c>
      <c r="AK157" s="107">
        <f t="shared" si="6"/>
        <v>1.6940530635616258</v>
      </c>
      <c r="AL157" s="107">
        <f t="shared" si="7"/>
        <v>-0.4721854227663531</v>
      </c>
      <c r="AM157" s="110">
        <f t="shared" si="8"/>
        <v>0.7176061110814012</v>
      </c>
      <c r="AN157" s="107"/>
      <c r="AO157" s="115">
        <f t="shared" si="20"/>
        <v>167.98756462239476</v>
      </c>
      <c r="AP157" s="107">
        <f t="shared" si="9"/>
        <v>2.074008116588062</v>
      </c>
      <c r="AQ157" s="107">
        <f t="shared" si="10"/>
        <v>-19.820522084818073</v>
      </c>
      <c r="AR157" s="110">
        <f t="shared" si="11"/>
        <v>2.6733694629136076</v>
      </c>
      <c r="AS157" s="107"/>
      <c r="AT157" s="115">
        <f t="shared" si="12"/>
        <v>-1.4367265705351115</v>
      </c>
      <c r="AU157" s="107">
        <f t="shared" si="13"/>
        <v>-1.1694696981752606</v>
      </c>
      <c r="AV157" s="107">
        <f t="shared" si="14"/>
        <v>21.34406113446534</v>
      </c>
      <c r="AW157" s="110">
        <f t="shared" si="21"/>
        <v>1.3440611344653384</v>
      </c>
      <c r="AY157" s="120">
        <f t="shared" si="15"/>
        <v>-1.4993308422931397</v>
      </c>
      <c r="AZ157" s="121">
        <f t="shared" si="16"/>
        <v>18.69255772572381</v>
      </c>
      <c r="BB157" s="120">
        <v>-1.4914631789769723</v>
      </c>
      <c r="BC157" s="53">
        <v>21.376075530525803</v>
      </c>
      <c r="BD157" s="15">
        <f t="shared" si="2"/>
        <v>20.473998627543395</v>
      </c>
      <c r="BE157" s="29">
        <f t="shared" si="17"/>
        <v>-13.855735578110654</v>
      </c>
      <c r="BG157" s="120">
        <v>-1.4993308422931397</v>
      </c>
      <c r="BH157" s="53">
        <v>18.69255772572381</v>
      </c>
      <c r="BI157" s="15">
        <f t="shared" si="3"/>
        <v>17.860900056885985</v>
      </c>
      <c r="BJ157" s="29">
        <f t="shared" si="18"/>
        <v>14.486383810288647</v>
      </c>
    </row>
    <row r="158" spans="3:62" ht="12.75">
      <c r="C158" s="52"/>
      <c r="D158" s="14"/>
      <c r="E158" s="14">
        <f>E155-E154</f>
        <v>48</v>
      </c>
      <c r="F158" s="54"/>
      <c r="AG158" s="1">
        <f t="shared" si="19"/>
        <v>54</v>
      </c>
      <c r="AH158" s="28">
        <f t="shared" si="4"/>
        <v>-1.4597299198498028</v>
      </c>
      <c r="AI158" s="169">
        <v>21.894762212042323</v>
      </c>
      <c r="AJ158" s="115">
        <f t="shared" si="5"/>
        <v>-21.759856856560436</v>
      </c>
      <c r="AK158" s="107">
        <f t="shared" si="6"/>
        <v>2.426776030843451</v>
      </c>
      <c r="AL158" s="107">
        <f t="shared" si="7"/>
        <v>-0.4297780268764342</v>
      </c>
      <c r="AM158" s="110">
        <f t="shared" si="8"/>
        <v>0.7466407653225912</v>
      </c>
      <c r="AN158" s="107"/>
      <c r="AO158" s="115">
        <f t="shared" si="20"/>
        <v>172.2413492832265</v>
      </c>
      <c r="AP158" s="107">
        <f t="shared" si="9"/>
        <v>2.802206396379961</v>
      </c>
      <c r="AQ158" s="107">
        <f t="shared" si="10"/>
        <v>-19.667615328175444</v>
      </c>
      <c r="AR158" s="110">
        <f t="shared" si="11"/>
        <v>3.6311027667801534</v>
      </c>
      <c r="AS158" s="107"/>
      <c r="AT158" s="115">
        <f t="shared" si="12"/>
        <v>-1.3882286853507957</v>
      </c>
      <c r="AU158" s="107">
        <f t="shared" si="13"/>
        <v>-1.5641689487165604</v>
      </c>
      <c r="AV158" s="107">
        <f t="shared" si="14"/>
        <v>21.83881837054714</v>
      </c>
      <c r="AW158" s="110">
        <f t="shared" si="21"/>
        <v>1.8388183705471413</v>
      </c>
      <c r="AY158" s="120">
        <f t="shared" si="15"/>
        <v>-1.4741437157567285</v>
      </c>
      <c r="AZ158" s="121">
        <f t="shared" si="16"/>
        <v>18.228415802754366</v>
      </c>
      <c r="BB158" s="120">
        <v>-1.4597299198498028</v>
      </c>
      <c r="BC158" s="53">
        <v>21.894762212042323</v>
      </c>
      <c r="BD158" s="15">
        <f t="shared" si="2"/>
        <v>21.159913780018705</v>
      </c>
      <c r="BE158" s="29">
        <f t="shared" si="17"/>
        <v>-14.37517456768203</v>
      </c>
      <c r="BG158" s="120">
        <v>-1.4741437157567285</v>
      </c>
      <c r="BH158" s="53">
        <v>18.228415802754366</v>
      </c>
      <c r="BI158" s="15">
        <f t="shared" si="3"/>
        <v>17.547293606144912</v>
      </c>
      <c r="BJ158" s="29">
        <f t="shared" si="18"/>
        <v>15.063642053309845</v>
      </c>
    </row>
    <row r="159" spans="3:62" ht="12.75">
      <c r="C159" s="55"/>
      <c r="D159" s="56"/>
      <c r="E159" s="56">
        <f>E157-E156</f>
        <v>84</v>
      </c>
      <c r="F159" s="57"/>
      <c r="AG159" s="1">
        <f t="shared" si="19"/>
        <v>55</v>
      </c>
      <c r="AH159" s="28">
        <f t="shared" si="4"/>
        <v>-1.4279966607226333</v>
      </c>
      <c r="AI159" s="169">
        <v>22.39636170675482</v>
      </c>
      <c r="AJ159" s="115">
        <f t="shared" si="5"/>
        <v>-22.168399037466962</v>
      </c>
      <c r="AK159" s="107">
        <f t="shared" si="6"/>
        <v>3.187334594206808</v>
      </c>
      <c r="AL159" s="107">
        <f t="shared" si="7"/>
        <v>-0.38706904758221405</v>
      </c>
      <c r="AM159" s="110">
        <f t="shared" si="8"/>
        <v>0.7732876311469941</v>
      </c>
      <c r="AN159" s="107"/>
      <c r="AO159" s="115">
        <f t="shared" si="20"/>
        <v>177.11701413548926</v>
      </c>
      <c r="AP159" s="107">
        <f t="shared" si="9"/>
        <v>3.4772823860563364</v>
      </c>
      <c r="AQ159" s="107">
        <f t="shared" si="10"/>
        <v>-19.47945957832429</v>
      </c>
      <c r="AR159" s="110">
        <f t="shared" si="11"/>
        <v>4.5332829755520425</v>
      </c>
      <c r="AS159" s="107"/>
      <c r="AT159" s="115">
        <f t="shared" si="12"/>
        <v>-1.3421450103100196</v>
      </c>
      <c r="AU159" s="107">
        <f t="shared" si="13"/>
        <v>-1.9204035280673553</v>
      </c>
      <c r="AV159" s="107">
        <f t="shared" si="14"/>
        <v>22.313876130990334</v>
      </c>
      <c r="AW159" s="110">
        <f t="shared" si="21"/>
        <v>2.3138761309903337</v>
      </c>
      <c r="AY159" s="120">
        <f t="shared" si="15"/>
        <v>-1.4503037679448123</v>
      </c>
      <c r="AZ159" s="121">
        <f t="shared" si="16"/>
        <v>17.790079460771583</v>
      </c>
      <c r="BB159" s="120">
        <v>-1.4279966607226333</v>
      </c>
      <c r="BC159" s="53">
        <v>22.39636170675482</v>
      </c>
      <c r="BD159" s="15">
        <f t="shared" si="2"/>
        <v>21.816333660139822</v>
      </c>
      <c r="BE159" s="29">
        <f t="shared" si="17"/>
        <v>-14.935949908497761</v>
      </c>
      <c r="BG159" s="120">
        <v>-1.4503037679448123</v>
      </c>
      <c r="BH159" s="53">
        <v>17.790079460771583</v>
      </c>
      <c r="BI159" s="15">
        <f t="shared" si="3"/>
        <v>17.2353115587528</v>
      </c>
      <c r="BJ159" s="29">
        <f t="shared" si="18"/>
        <v>15.591943433519823</v>
      </c>
    </row>
    <row r="160" spans="33:62" ht="12.75">
      <c r="AG160" s="1">
        <f t="shared" si="19"/>
        <v>56</v>
      </c>
      <c r="AH160" s="28">
        <f t="shared" si="4"/>
        <v>-1.3962634015954636</v>
      </c>
      <c r="AI160" s="169">
        <v>22.881618146080463</v>
      </c>
      <c r="AJ160" s="115">
        <f t="shared" si="5"/>
        <v>-22.533994951724864</v>
      </c>
      <c r="AK160" s="107">
        <f t="shared" si="6"/>
        <v>3.9733512931374393</v>
      </c>
      <c r="AL160" s="107">
        <f t="shared" si="7"/>
        <v>-0.33657231898192563</v>
      </c>
      <c r="AM160" s="110">
        <f t="shared" si="8"/>
        <v>0.7960388543889865</v>
      </c>
      <c r="AN160" s="107"/>
      <c r="AO160" s="115">
        <f t="shared" si="20"/>
        <v>183.27989554979808</v>
      </c>
      <c r="AP160" s="107">
        <f t="shared" si="9"/>
        <v>4.099991849047516</v>
      </c>
      <c r="AQ160" s="107">
        <f t="shared" si="10"/>
        <v>-19.270242137204896</v>
      </c>
      <c r="AR160" s="110">
        <f t="shared" si="11"/>
        <v>5.353295057578355</v>
      </c>
      <c r="AS160" s="107"/>
      <c r="AT160" s="115">
        <f t="shared" si="12"/>
        <v>-1.2998277963657214</v>
      </c>
      <c r="AU160" s="107">
        <f t="shared" si="13"/>
        <v>-2.2031841143814814</v>
      </c>
      <c r="AV160" s="107">
        <f t="shared" si="14"/>
        <v>22.77530304389331</v>
      </c>
      <c r="AW160" s="110">
        <f t="shared" si="21"/>
        <v>2.7753030438933095</v>
      </c>
      <c r="AY160" s="120">
        <f t="shared" si="15"/>
        <v>-1.4270454529784473</v>
      </c>
      <c r="AZ160" s="121">
        <f t="shared" si="16"/>
        <v>17.365028231234582</v>
      </c>
      <c r="BB160" s="120">
        <v>-1.3962634015954636</v>
      </c>
      <c r="BC160" s="53">
        <v>22.881618146080463</v>
      </c>
      <c r="BD160" s="15">
        <f t="shared" si="2"/>
        <v>22.441954278422774</v>
      </c>
      <c r="BE160" s="29">
        <f t="shared" si="17"/>
        <v>-15.536017792573475</v>
      </c>
      <c r="BG160" s="120">
        <v>-1.4270454529784473</v>
      </c>
      <c r="BH160" s="53">
        <v>17.365028231234582</v>
      </c>
      <c r="BI160" s="15">
        <f t="shared" si="3"/>
        <v>16.919030429234073</v>
      </c>
      <c r="BJ160" s="29">
        <f t="shared" si="18"/>
        <v>16.089678426749845</v>
      </c>
    </row>
    <row r="161" spans="33:62" ht="12.75">
      <c r="AG161" s="1">
        <f t="shared" si="19"/>
        <v>57</v>
      </c>
      <c r="AH161" s="28">
        <f t="shared" si="4"/>
        <v>-1.364530142468294</v>
      </c>
      <c r="AI161" s="169">
        <v>23.33621433391748</v>
      </c>
      <c r="AJ161" s="115">
        <f t="shared" si="5"/>
        <v>-22.841543675430813</v>
      </c>
      <c r="AK161" s="107">
        <f t="shared" si="6"/>
        <v>4.779412302984781</v>
      </c>
      <c r="AL161" s="107">
        <f t="shared" si="7"/>
        <v>-0.28412339683113075</v>
      </c>
      <c r="AM161" s="110">
        <f t="shared" si="8"/>
        <v>0.8155959559239891</v>
      </c>
      <c r="AN161" s="107"/>
      <c r="AO161" s="115">
        <f t="shared" si="20"/>
        <v>190.4609648995167</v>
      </c>
      <c r="AP161" s="107">
        <f t="shared" si="9"/>
        <v>4.652985399164564</v>
      </c>
      <c r="AQ161" s="107">
        <f t="shared" si="10"/>
        <v>-19.046587600898825</v>
      </c>
      <c r="AR161" s="110">
        <f t="shared" si="11"/>
        <v>6.101434320001072</v>
      </c>
      <c r="AS161" s="107"/>
      <c r="AT161" s="115">
        <f t="shared" si="12"/>
        <v>-1.2607825925469442</v>
      </c>
      <c r="AU161" s="107">
        <f t="shared" si="13"/>
        <v>-2.416734169673189</v>
      </c>
      <c r="AV161" s="107">
        <f t="shared" si="14"/>
        <v>23.210736640435815</v>
      </c>
      <c r="AW161" s="110">
        <f t="shared" si="21"/>
        <v>3.2107366404358153</v>
      </c>
      <c r="AY161" s="120">
        <f t="shared" si="15"/>
        <v>-1.403745797706765</v>
      </c>
      <c r="AZ161" s="121">
        <f t="shared" si="16"/>
        <v>16.96231022601787</v>
      </c>
      <c r="BB161" s="120">
        <v>-1.364530142468294</v>
      </c>
      <c r="BC161" s="53">
        <v>23.33621433391748</v>
      </c>
      <c r="BD161" s="15">
        <f t="shared" si="2"/>
        <v>23.020739278969405</v>
      </c>
      <c r="BE161" s="29">
        <f t="shared" si="17"/>
        <v>-16.175805641935696</v>
      </c>
      <c r="BG161" s="120">
        <v>-1.403745797706765</v>
      </c>
      <c r="BH161" s="53">
        <v>16.96231022601787</v>
      </c>
      <c r="BI161" s="15">
        <f t="shared" si="3"/>
        <v>16.611158112257346</v>
      </c>
      <c r="BJ161" s="29">
        <f t="shared" si="18"/>
        <v>16.56643124821167</v>
      </c>
    </row>
    <row r="162" spans="3:62" ht="12.75">
      <c r="C162" s="51"/>
      <c r="D162" s="58"/>
      <c r="E162" s="59" t="s">
        <v>18</v>
      </c>
      <c r="F162" s="59"/>
      <c r="G162" s="59"/>
      <c r="H162" s="59"/>
      <c r="I162" s="59" t="s">
        <v>19</v>
      </c>
      <c r="J162" s="60"/>
      <c r="AG162" s="1">
        <f t="shared" si="19"/>
        <v>58</v>
      </c>
      <c r="AH162" s="28">
        <f t="shared" si="4"/>
        <v>-1.3327968833411241</v>
      </c>
      <c r="AI162" s="169">
        <v>23.772346922398214</v>
      </c>
      <c r="AJ162" s="115">
        <f t="shared" si="5"/>
        <v>-23.102241745387126</v>
      </c>
      <c r="AK162" s="107">
        <f t="shared" si="6"/>
        <v>5.604543204985418</v>
      </c>
      <c r="AL162" s="107">
        <f t="shared" si="7"/>
        <v>-0.23754889505927146</v>
      </c>
      <c r="AM162" s="110">
        <f t="shared" si="8"/>
        <v>0.8334742824550498</v>
      </c>
      <c r="AN162" s="107"/>
      <c r="AO162" s="115">
        <f t="shared" si="20"/>
        <v>197.2351201026238</v>
      </c>
      <c r="AP162" s="107">
        <f t="shared" si="9"/>
        <v>5.1653353876794394</v>
      </c>
      <c r="AQ162" s="107">
        <f t="shared" si="10"/>
        <v>-18.797067539501327</v>
      </c>
      <c r="AR162" s="110">
        <f t="shared" si="11"/>
        <v>6.8315629189392215</v>
      </c>
      <c r="AS162" s="107"/>
      <c r="AT162" s="115">
        <f t="shared" si="12"/>
        <v>-1.2222007999434048</v>
      </c>
      <c r="AU162" s="107">
        <f t="shared" si="13"/>
        <v>-2.6237720449996167</v>
      </c>
      <c r="AV162" s="107">
        <f t="shared" si="14"/>
        <v>23.627109396935005</v>
      </c>
      <c r="AW162" s="110">
        <f t="shared" si="21"/>
        <v>3.627109396935005</v>
      </c>
      <c r="AY162" s="120">
        <f t="shared" si="15"/>
        <v>-1.3811007845308279</v>
      </c>
      <c r="AZ162" s="121">
        <f t="shared" si="16"/>
        <v>16.58178900010658</v>
      </c>
      <c r="BB162" s="120">
        <v>-1.3327968833411241</v>
      </c>
      <c r="BC162" s="53">
        <v>23.772346922398214</v>
      </c>
      <c r="BD162" s="15">
        <f t="shared" si="2"/>
        <v>23.56277075577305</v>
      </c>
      <c r="BE162" s="29">
        <f t="shared" si="17"/>
        <v>-16.850347239814834</v>
      </c>
      <c r="BG162" s="120">
        <v>-1.3811007845308279</v>
      </c>
      <c r="BH162" s="53">
        <v>16.58178900010658</v>
      </c>
      <c r="BI162" s="15">
        <f t="shared" si="3"/>
        <v>16.310353500024323</v>
      </c>
      <c r="BJ162" s="29">
        <f t="shared" si="18"/>
        <v>17.012008174659808</v>
      </c>
    </row>
    <row r="163" spans="3:62" ht="12.75">
      <c r="C163" s="52"/>
      <c r="D163" s="14"/>
      <c r="E163" s="15"/>
      <c r="F163" s="15"/>
      <c r="G163" s="15"/>
      <c r="H163" s="15"/>
      <c r="I163" s="15"/>
      <c r="J163" s="54"/>
      <c r="AG163" s="1">
        <f t="shared" si="19"/>
        <v>59</v>
      </c>
      <c r="AH163" s="28">
        <f t="shared" si="4"/>
        <v>-1.3010636242139548</v>
      </c>
      <c r="AI163" s="169">
        <v>24.191348405413496</v>
      </c>
      <c r="AJ163" s="115">
        <f t="shared" si="5"/>
        <v>-23.316641465549356</v>
      </c>
      <c r="AK163" s="107">
        <f t="shared" si="6"/>
        <v>6.446360867894881</v>
      </c>
      <c r="AL163" s="107">
        <f t="shared" si="7"/>
        <v>-0.18952254128199364</v>
      </c>
      <c r="AM163" s="110">
        <f t="shared" si="8"/>
        <v>0.8484018358701713</v>
      </c>
      <c r="AN163" s="107"/>
      <c r="AO163" s="115">
        <f t="shared" si="20"/>
        <v>204.5066026054949</v>
      </c>
      <c r="AP163" s="107">
        <f t="shared" si="9"/>
        <v>5.636555570557993</v>
      </c>
      <c r="AQ163" s="107">
        <f t="shared" si="10"/>
        <v>-18.534577371503715</v>
      </c>
      <c r="AR163" s="110">
        <f t="shared" si="11"/>
        <v>7.514615203704209</v>
      </c>
      <c r="AS163" s="107"/>
      <c r="AT163" s="115">
        <f t="shared" si="12"/>
        <v>-1.1856111410281662</v>
      </c>
      <c r="AU163" s="107">
        <f t="shared" si="13"/>
        <v>-2.786750709285283</v>
      </c>
      <c r="AV163" s="107">
        <f t="shared" si="14"/>
        <v>24.030300833664153</v>
      </c>
      <c r="AW163" s="110">
        <f t="shared" si="21"/>
        <v>4.030300833664153</v>
      </c>
      <c r="AY163" s="120">
        <f t="shared" si="15"/>
        <v>-1.3583739454487302</v>
      </c>
      <c r="AZ163" s="121">
        <f t="shared" si="16"/>
        <v>16.211023131775793</v>
      </c>
      <c r="BB163" s="120">
        <v>-1.3010636242139548</v>
      </c>
      <c r="BC163" s="53">
        <v>24.191348405413496</v>
      </c>
      <c r="BD163" s="15">
        <f t="shared" si="2"/>
        <v>24.06769972305817</v>
      </c>
      <c r="BE163" s="29">
        <f t="shared" si="17"/>
        <v>-17.557221313174736</v>
      </c>
      <c r="BG163" s="120">
        <v>-1.3583739454487302</v>
      </c>
      <c r="BH163" s="53">
        <v>16.211023131775793</v>
      </c>
      <c r="BI163" s="15">
        <f t="shared" si="3"/>
        <v>16.007922511645766</v>
      </c>
      <c r="BJ163" s="29">
        <f t="shared" si="18"/>
        <v>17.441936701308094</v>
      </c>
    </row>
    <row r="164" spans="3:62" ht="12.75">
      <c r="C164" s="52" t="s">
        <v>38</v>
      </c>
      <c r="D164" s="14">
        <v>0</v>
      </c>
      <c r="E164" s="15">
        <f aca="true" t="shared" si="22" ref="E164:E184">D$6*SIN(-2*PI()/D$3+L$12+D164*PI()/D$3/5)</f>
        <v>7.248760728345131</v>
      </c>
      <c r="F164" s="15">
        <f aca="true" t="shared" si="23" ref="F164:F184">D$6*COS(-2*PI()/D$3+L$12+D164*PI()/D$3/5)-D$6</f>
        <v>-38.640157400172384</v>
      </c>
      <c r="G164" s="15"/>
      <c r="H164" s="15"/>
      <c r="I164" s="15">
        <f aca="true" t="shared" si="24" ref="I164:I184">F$6*SIN(-2*PI()/F$3+K$12+D164*PI()/F$3/5)</f>
        <v>7.248760728345164</v>
      </c>
      <c r="J164" s="54">
        <f aca="true" t="shared" si="25" ref="J164:J184">(F$6-F$6*COS(-2*PI()/F$3+K$12+D164*PI()/F$3/5))*F$2</f>
        <v>38.64015740017237</v>
      </c>
      <c r="AG164" s="1">
        <f t="shared" si="19"/>
        <v>60</v>
      </c>
      <c r="AH164" s="28">
        <f t="shared" si="4"/>
        <v>-1.2693303650867853</v>
      </c>
      <c r="AI164" s="169">
        <v>24.590252079041065</v>
      </c>
      <c r="AJ164" s="115">
        <f t="shared" si="5"/>
        <v>-23.481286827951113</v>
      </c>
      <c r="AK164" s="107">
        <f t="shared" si="6"/>
        <v>7.30134687672576</v>
      </c>
      <c r="AL164" s="107">
        <f t="shared" si="7"/>
        <v>-0.13472081702248673</v>
      </c>
      <c r="AM164" s="110">
        <f t="shared" si="8"/>
        <v>0.8584309304280038</v>
      </c>
      <c r="AN164" s="107"/>
      <c r="AO164" s="115">
        <f t="shared" si="20"/>
        <v>213.0753172662636</v>
      </c>
      <c r="AP164" s="107">
        <f t="shared" si="9"/>
        <v>6.060922448313084</v>
      </c>
      <c r="AQ164" s="107">
        <f t="shared" si="10"/>
        <v>-18.27840353139374</v>
      </c>
      <c r="AR164" s="110">
        <f t="shared" si="11"/>
        <v>8.11787930087243</v>
      </c>
      <c r="AS164" s="107"/>
      <c r="AT164" s="115">
        <f t="shared" si="12"/>
        <v>-1.1528395430540397</v>
      </c>
      <c r="AU164" s="107">
        <f t="shared" si="13"/>
        <v>-2.8580643881499004</v>
      </c>
      <c r="AV164" s="107">
        <f t="shared" si="14"/>
        <v>24.423594437837618</v>
      </c>
      <c r="AW164" s="110">
        <f t="shared" si="21"/>
        <v>4.423594437837618</v>
      </c>
      <c r="AY164" s="120">
        <f t="shared" si="15"/>
        <v>-1.3343077632978337</v>
      </c>
      <c r="AZ164" s="121">
        <f t="shared" si="16"/>
        <v>15.836443485952705</v>
      </c>
      <c r="BB164" s="120">
        <v>-1.2693303650867853</v>
      </c>
      <c r="BC164" s="53">
        <v>24.590252079041065</v>
      </c>
      <c r="BD164" s="15">
        <f t="shared" si="2"/>
        <v>24.531029946781917</v>
      </c>
      <c r="BE164" s="29">
        <f t="shared" si="17"/>
        <v>-18.29440126029825</v>
      </c>
      <c r="BG164" s="120">
        <v>-1.3343077632978337</v>
      </c>
      <c r="BH164" s="53">
        <v>15.836443485952705</v>
      </c>
      <c r="BI164" s="15">
        <f t="shared" si="3"/>
        <v>15.693641909029145</v>
      </c>
      <c r="BJ164" s="29">
        <f t="shared" si="18"/>
        <v>17.87807966338557</v>
      </c>
    </row>
    <row r="165" spans="3:62" ht="12.75">
      <c r="C165" s="52"/>
      <c r="D165" s="14">
        <f>D164+1</f>
        <v>1</v>
      </c>
      <c r="E165" s="15">
        <f t="shared" si="22"/>
        <v>-5.092039002842803</v>
      </c>
      <c r="F165" s="15">
        <f t="shared" si="23"/>
        <v>-39.34091876808151</v>
      </c>
      <c r="G165" s="15"/>
      <c r="H165" s="15"/>
      <c r="I165" s="15">
        <f t="shared" si="24"/>
        <v>-5.0920390028427684</v>
      </c>
      <c r="J165" s="54">
        <f t="shared" si="25"/>
        <v>39.34091876808152</v>
      </c>
      <c r="AG165" s="1">
        <f t="shared" si="19"/>
        <v>61</v>
      </c>
      <c r="AH165" s="28">
        <f t="shared" si="4"/>
        <v>-1.2375971059596154</v>
      </c>
      <c r="AI165" s="169">
        <v>24.958796471387885</v>
      </c>
      <c r="AJ165" s="115">
        <f t="shared" si="5"/>
        <v>-23.58608309959433</v>
      </c>
      <c r="AK165" s="107">
        <f t="shared" si="6"/>
        <v>8.163222728750888</v>
      </c>
      <c r="AL165" s="107">
        <f t="shared" si="7"/>
        <v>-0.08028114360304173</v>
      </c>
      <c r="AM165" s="110">
        <f t="shared" si="8"/>
        <v>0.8654479172858305</v>
      </c>
      <c r="AN165" s="107"/>
      <c r="AO165" s="115">
        <f t="shared" si="20"/>
        <v>221.9258170848974</v>
      </c>
      <c r="AP165" s="107">
        <f t="shared" si="9"/>
        <v>6.433291385549407</v>
      </c>
      <c r="AQ165" s="107">
        <f t="shared" si="10"/>
        <v>-18.01840446867772</v>
      </c>
      <c r="AR165" s="110">
        <f t="shared" si="11"/>
        <v>8.67969471831439</v>
      </c>
      <c r="AS165" s="107"/>
      <c r="AT165" s="115">
        <f t="shared" si="12"/>
        <v>-1.1218852752670385</v>
      </c>
      <c r="AU165" s="107">
        <f t="shared" si="13"/>
        <v>-2.8815876005368306</v>
      </c>
      <c r="AV165" s="107">
        <f t="shared" si="14"/>
        <v>24.791893316174882</v>
      </c>
      <c r="AW165" s="110">
        <f t="shared" si="21"/>
        <v>4.791893316174882</v>
      </c>
      <c r="AY165" s="120">
        <f t="shared" si="15"/>
        <v>-1.3091424701678067</v>
      </c>
      <c r="AZ165" s="121">
        <f t="shared" si="16"/>
        <v>15.478696844572344</v>
      </c>
      <c r="BB165" s="120">
        <v>-1.2375971059596154</v>
      </c>
      <c r="BC165" s="53">
        <v>24.958796471387885</v>
      </c>
      <c r="BD165" s="15">
        <f t="shared" si="2"/>
        <v>24.941077488144394</v>
      </c>
      <c r="BE165" s="29">
        <f t="shared" si="17"/>
        <v>-19.059694182437852</v>
      </c>
      <c r="BG165" s="120">
        <v>-1.3091424701678067</v>
      </c>
      <c r="BH165" s="53">
        <v>15.478696844572344</v>
      </c>
      <c r="BI165" s="15">
        <f t="shared" si="3"/>
        <v>15.386451309105698</v>
      </c>
      <c r="BJ165" s="29">
        <f t="shared" si="18"/>
        <v>18.312643452410434</v>
      </c>
    </row>
    <row r="166" spans="3:62" ht="12.75">
      <c r="C166" s="52"/>
      <c r="D166" s="14">
        <f aca="true" t="shared" si="26" ref="D166:D184">D165+1</f>
        <v>2</v>
      </c>
      <c r="E166" s="15">
        <f t="shared" si="22"/>
        <v>-15.487852906984909</v>
      </c>
      <c r="F166" s="15">
        <f t="shared" si="23"/>
        <v>-32.654106540234245</v>
      </c>
      <c r="G166" s="15"/>
      <c r="H166" s="15"/>
      <c r="I166" s="15">
        <f t="shared" si="24"/>
        <v>-15.487852906984887</v>
      </c>
      <c r="J166" s="54">
        <f t="shared" si="25"/>
        <v>32.654106540234274</v>
      </c>
      <c r="AG166" s="1">
        <f t="shared" si="19"/>
        <v>62</v>
      </c>
      <c r="AH166" s="28">
        <f t="shared" si="4"/>
        <v>-1.2058638468324459</v>
      </c>
      <c r="AI166" s="169">
        <v>25.308465737370263</v>
      </c>
      <c r="AJ166" s="115">
        <f t="shared" si="5"/>
        <v>-23.641849115157196</v>
      </c>
      <c r="AK166" s="107">
        <f t="shared" si="6"/>
        <v>9.032242711297421</v>
      </c>
      <c r="AL166" s="107">
        <f t="shared" si="7"/>
        <v>-0.030885834398736378</v>
      </c>
      <c r="AM166" s="110">
        <f t="shared" si="8"/>
        <v>0.8710589279749659</v>
      </c>
      <c r="AN166" s="107"/>
      <c r="AO166" s="115">
        <f t="shared" si="20"/>
        <v>229.95663262211897</v>
      </c>
      <c r="AP166" s="107">
        <f t="shared" si="9"/>
        <v>6.7792163815389</v>
      </c>
      <c r="AQ166" s="107">
        <f t="shared" si="10"/>
        <v>-17.736752161343595</v>
      </c>
      <c r="AR166" s="110">
        <f t="shared" si="11"/>
        <v>9.241624465810832</v>
      </c>
      <c r="AS166" s="107"/>
      <c r="AT166" s="115">
        <f t="shared" si="12"/>
        <v>-1.0904557673104054</v>
      </c>
      <c r="AU166" s="107">
        <f t="shared" si="13"/>
        <v>-2.914322038413024</v>
      </c>
      <c r="AV166" s="107">
        <f t="shared" si="14"/>
        <v>25.140110680664566</v>
      </c>
      <c r="AW166" s="110">
        <f t="shared" si="21"/>
        <v>5.1401106806645664</v>
      </c>
      <c r="AY166" s="120">
        <f t="shared" si="15"/>
        <v>-1.2841178247950964</v>
      </c>
      <c r="AZ166" s="121">
        <f t="shared" si="16"/>
        <v>15.14297142328675</v>
      </c>
      <c r="BB166" s="120">
        <v>-1.2058638468324459</v>
      </c>
      <c r="BC166" s="53">
        <v>25.308465737370263</v>
      </c>
      <c r="BD166" s="15">
        <f t="shared" si="2"/>
        <v>25.308017749609533</v>
      </c>
      <c r="BE166" s="29">
        <f t="shared" si="17"/>
        <v>-19.849415920186573</v>
      </c>
      <c r="BG166" s="120">
        <v>-1.2841178247950964</v>
      </c>
      <c r="BH166" s="53">
        <v>15.14297142328675</v>
      </c>
      <c r="BI166" s="15">
        <f t="shared" si="3"/>
        <v>15.089318975716441</v>
      </c>
      <c r="BJ166" s="29">
        <f t="shared" si="18"/>
        <v>18.726408081227394</v>
      </c>
    </row>
    <row r="167" spans="3:62" ht="12.75">
      <c r="C167" s="52"/>
      <c r="D167" s="14">
        <f t="shared" si="26"/>
        <v>3</v>
      </c>
      <c r="E167" s="15">
        <f t="shared" si="22"/>
        <v>-19.967833413417644</v>
      </c>
      <c r="F167" s="15">
        <f t="shared" si="23"/>
        <v>-21.133855711279836</v>
      </c>
      <c r="G167" s="15"/>
      <c r="H167" s="15"/>
      <c r="I167" s="15">
        <f t="shared" si="24"/>
        <v>-19.96783341341764</v>
      </c>
      <c r="J167" s="54">
        <f t="shared" si="25"/>
        <v>21.13385571127987</v>
      </c>
      <c r="AG167" s="1">
        <f t="shared" si="19"/>
        <v>63</v>
      </c>
      <c r="AH167" s="28">
        <f t="shared" si="4"/>
        <v>-1.1741305877052761</v>
      </c>
      <c r="AI167" s="169">
        <v>25.638580445217166</v>
      </c>
      <c r="AJ167" s="115">
        <f t="shared" si="5"/>
        <v>-23.647854768391802</v>
      </c>
      <c r="AK167" s="107">
        <f t="shared" si="6"/>
        <v>9.90534058470082</v>
      </c>
      <c r="AL167" s="107">
        <f t="shared" si="7"/>
        <v>0.01975714271127238</v>
      </c>
      <c r="AM167" s="110">
        <f t="shared" si="8"/>
        <v>0.8732912201192553</v>
      </c>
      <c r="AN167" s="107"/>
      <c r="AO167" s="115">
        <f t="shared" si="20"/>
        <v>238.2491321041656</v>
      </c>
      <c r="AP167" s="107">
        <f t="shared" si="9"/>
        <v>7.0925902528091775</v>
      </c>
      <c r="AQ167" s="107">
        <f t="shared" si="10"/>
        <v>-17.45395797271014</v>
      </c>
      <c r="AR167" s="110">
        <f t="shared" si="11"/>
        <v>9.76521126688349</v>
      </c>
      <c r="AS167" s="107"/>
      <c r="AT167" s="115">
        <f t="shared" si="12"/>
        <v>-1.0607008593524834</v>
      </c>
      <c r="AU167" s="107">
        <f t="shared" si="13"/>
        <v>-2.9019449775587947</v>
      </c>
      <c r="AV167" s="107">
        <f t="shared" si="14"/>
        <v>25.473820337615113</v>
      </c>
      <c r="AW167" s="110">
        <f t="shared" si="21"/>
        <v>5.473820337615113</v>
      </c>
      <c r="AY167" s="120">
        <f t="shared" si="15"/>
        <v>-1.2578785699382031</v>
      </c>
      <c r="AZ167" s="121">
        <f t="shared" si="16"/>
        <v>14.813209653436457</v>
      </c>
      <c r="BB167" s="120">
        <v>-1.1741305877052761</v>
      </c>
      <c r="BC167" s="53">
        <v>25.638580445217166</v>
      </c>
      <c r="BD167" s="15">
        <f t="shared" si="2"/>
        <v>25.63005894452514</v>
      </c>
      <c r="BE167" s="29">
        <f t="shared" si="17"/>
        <v>-20.660973332320548</v>
      </c>
      <c r="BG167" s="120">
        <v>-1.2578785699382031</v>
      </c>
      <c r="BH167" s="53">
        <v>14.813209653436457</v>
      </c>
      <c r="BI167" s="15">
        <f t="shared" si="3"/>
        <v>14.788331114931243</v>
      </c>
      <c r="BJ167" s="29">
        <f t="shared" si="18"/>
        <v>19.14183738614437</v>
      </c>
    </row>
    <row r="168" spans="3:62" ht="12.75">
      <c r="C168" s="52"/>
      <c r="D168" s="14">
        <f t="shared" si="26"/>
        <v>4</v>
      </c>
      <c r="E168" s="15">
        <f t="shared" si="22"/>
        <v>-16.82078023762067</v>
      </c>
      <c r="F168" s="15">
        <f t="shared" si="23"/>
        <v>-9.180510538954717</v>
      </c>
      <c r="G168" s="15"/>
      <c r="H168" s="15"/>
      <c r="I168" s="15">
        <f t="shared" si="24"/>
        <v>-16.82078023762069</v>
      </c>
      <c r="J168" s="54">
        <f t="shared" si="25"/>
        <v>9.180510538954747</v>
      </c>
      <c r="AG168" s="1">
        <f t="shared" si="19"/>
        <v>64</v>
      </c>
      <c r="AH168" s="28">
        <f t="shared" si="4"/>
        <v>-1.1423973285781066</v>
      </c>
      <c r="AI168" s="169">
        <v>25.94712471666734</v>
      </c>
      <c r="AJ168" s="115">
        <f t="shared" si="5"/>
        <v>-23.60233482973465</v>
      </c>
      <c r="AK168" s="107">
        <f t="shared" si="6"/>
        <v>10.778825151535932</v>
      </c>
      <c r="AL168" s="107">
        <f t="shared" si="7"/>
        <v>0.07213196566635993</v>
      </c>
      <c r="AM168" s="110">
        <f t="shared" si="8"/>
        <v>0.8716781945238177</v>
      </c>
      <c r="AN168" s="107"/>
      <c r="AO168" s="115">
        <f t="shared" si="20"/>
        <v>246.8252774138354</v>
      </c>
      <c r="AP168" s="107">
        <f t="shared" si="9"/>
        <v>7.3729065843694155</v>
      </c>
      <c r="AQ168" s="107">
        <f t="shared" si="10"/>
        <v>-17.175532929878752</v>
      </c>
      <c r="AR168" s="110">
        <f t="shared" si="11"/>
        <v>10.247002906930918</v>
      </c>
      <c r="AS168" s="107"/>
      <c r="AT168" s="115">
        <f t="shared" si="12"/>
        <v>-1.0328771434884283</v>
      </c>
      <c r="AU168" s="107">
        <f t="shared" si="13"/>
        <v>-2.8360563637518577</v>
      </c>
      <c r="AV168" s="107">
        <f t="shared" si="14"/>
        <v>25.791666587561025</v>
      </c>
      <c r="AW168" s="110">
        <f t="shared" si="21"/>
        <v>5.791666587561025</v>
      </c>
      <c r="AY168" s="120">
        <f t="shared" si="15"/>
        <v>-1.2298930003503075</v>
      </c>
      <c r="AZ168" s="121">
        <f t="shared" si="16"/>
        <v>14.488614635547705</v>
      </c>
      <c r="BB168" s="120">
        <v>-1.1423973285781066</v>
      </c>
      <c r="BC168" s="53">
        <v>25.94712471666734</v>
      </c>
      <c r="BD168" s="15">
        <f t="shared" si="2"/>
        <v>25.90421803469886</v>
      </c>
      <c r="BE168" s="29">
        <f t="shared" si="17"/>
        <v>-21.491565980126698</v>
      </c>
      <c r="BG168" s="120">
        <v>-1.2298930003503075</v>
      </c>
      <c r="BH168" s="53">
        <v>14.488614635547705</v>
      </c>
      <c r="BI168" s="15">
        <f t="shared" si="3"/>
        <v>14.482104311443575</v>
      </c>
      <c r="BJ168" s="29">
        <f t="shared" si="18"/>
        <v>19.56570888810082</v>
      </c>
    </row>
    <row r="169" spans="3:62" ht="12.75">
      <c r="C169" s="52"/>
      <c r="D169" s="14">
        <f t="shared" si="26"/>
        <v>5</v>
      </c>
      <c r="E169" s="15">
        <f t="shared" si="22"/>
        <v>-7.2487607283451325</v>
      </c>
      <c r="F169" s="15">
        <f t="shared" si="23"/>
        <v>-1.3598425998276156</v>
      </c>
      <c r="G169" s="15"/>
      <c r="H169" s="15"/>
      <c r="I169" s="15">
        <f t="shared" si="24"/>
        <v>-7.248760728345166</v>
      </c>
      <c r="J169" s="54">
        <f t="shared" si="25"/>
        <v>1.3598425998276262</v>
      </c>
      <c r="AG169" s="1">
        <f t="shared" si="19"/>
        <v>65</v>
      </c>
      <c r="AH169" s="28">
        <f t="shared" si="4"/>
        <v>-1.1106640694509369</v>
      </c>
      <c r="AI169" s="169">
        <v>26.23186846989943</v>
      </c>
      <c r="AJ169" s="115">
        <f t="shared" si="5"/>
        <v>-23.503590837059082</v>
      </c>
      <c r="AK169" s="107">
        <f t="shared" si="6"/>
        <v>11.648696973748455</v>
      </c>
      <c r="AL169" s="107">
        <f t="shared" si="7"/>
        <v>0.1259931504282381</v>
      </c>
      <c r="AM169" s="110">
        <f t="shared" si="8"/>
        <v>0.8659916539680168</v>
      </c>
      <c r="AN169" s="107"/>
      <c r="AO169" s="115">
        <f aca="true" t="shared" si="27" ref="AO169:AO200">IF(AG169&lt;=M$4,D$6^2*(AL169^2+AM169^2)-(AJ169*AL169+AK169*AM169)^2,"")</f>
        <v>255.54099419964587</v>
      </c>
      <c r="AP169" s="107">
        <f t="shared" si="9"/>
        <v>7.620526708204657</v>
      </c>
      <c r="AQ169" s="107">
        <f t="shared" si="10"/>
        <v>-16.904278308913486</v>
      </c>
      <c r="AR169" s="110">
        <f t="shared" si="11"/>
        <v>10.68856280585922</v>
      </c>
      <c r="AS169" s="107"/>
      <c r="AT169" s="115">
        <f t="shared" si="12"/>
        <v>-1.0069653102666025</v>
      </c>
      <c r="AU169" s="107">
        <f t="shared" si="13"/>
        <v>-2.715339562234055</v>
      </c>
      <c r="AV169" s="107">
        <f t="shared" si="14"/>
        <v>26.090953498940404</v>
      </c>
      <c r="AW169" s="110">
        <f aca="true" t="shared" si="28" ref="AW169:AW200">AV169-D$6</f>
        <v>6.090953498940404</v>
      </c>
      <c r="AY169" s="120">
        <f t="shared" si="15"/>
        <v>-1.1997615936791652</v>
      </c>
      <c r="AZ169" s="121">
        <f t="shared" si="16"/>
        <v>14.171614005005626</v>
      </c>
      <c r="BB169" s="120">
        <v>-1.1106640694509369</v>
      </c>
      <c r="BC169" s="53">
        <v>26.23186846989943</v>
      </c>
      <c r="BD169" s="15">
        <f aca="true" t="shared" si="29" ref="BD169:BD232">BC169*SIN(BB169+L$12)</f>
        <v>26.127462491586563</v>
      </c>
      <c r="BE169" s="29">
        <f t="shared" si="17"/>
        <v>-22.338081943140814</v>
      </c>
      <c r="BG169" s="120">
        <v>-1.1997615936791652</v>
      </c>
      <c r="BH169" s="53">
        <v>14.171614005005626</v>
      </c>
      <c r="BI169" s="15">
        <f aca="true" t="shared" si="30" ref="BI169:BI232">BH169*SIN(BG169+K$12)</f>
        <v>14.17161384071503</v>
      </c>
      <c r="BJ169" s="29">
        <f t="shared" si="18"/>
        <v>20.0021578984701</v>
      </c>
    </row>
    <row r="170" spans="3:62" ht="12.75">
      <c r="C170" s="52"/>
      <c r="D170" s="14">
        <f t="shared" si="26"/>
        <v>6</v>
      </c>
      <c r="E170" s="15">
        <f t="shared" si="22"/>
        <v>5.092039002842801</v>
      </c>
      <c r="F170" s="15">
        <f t="shared" si="23"/>
        <v>-0.6590812319184884</v>
      </c>
      <c r="G170" s="15"/>
      <c r="H170" s="15"/>
      <c r="I170" s="15">
        <f t="shared" si="24"/>
        <v>5.092039002842767</v>
      </c>
      <c r="J170" s="54">
        <f t="shared" si="25"/>
        <v>0.6590812319184778</v>
      </c>
      <c r="AG170" s="1">
        <f t="shared" si="19"/>
        <v>66</v>
      </c>
      <c r="AH170" s="28">
        <f aca="true" t="shared" si="31" ref="AH170:AH233">-PI()/D$3+(AG170-1)/(M$4-1)*2*PI()/D$3</f>
        <v>-1.0789308103237674</v>
      </c>
      <c r="AI170" s="169">
        <v>26.49073620588296</v>
      </c>
      <c r="AJ170" s="115">
        <f aca="true" t="shared" si="32" ref="AJ170:AJ233">AI170*SIN(AH170)</f>
        <v>-23.350348528878175</v>
      </c>
      <c r="AK170" s="107">
        <f aca="true" t="shared" si="33" ref="AK170:AK233">AI170*COS(AH170)</f>
        <v>12.510808459471965</v>
      </c>
      <c r="AL170" s="107">
        <f aca="true" t="shared" si="34" ref="AL170:AL233">IF(AG170=1,AJ171-AJ170,IF(AG170=M$4,AJ170-AJ169,(AJ171-AJ169)/2))</f>
        <v>0.18068001225360852</v>
      </c>
      <c r="AM170" s="110">
        <f aca="true" t="shared" si="35" ref="AM170:AM233">IF(AG170=1,AK171-AK170,IF(AG170=M$4,AK170-AK169,(AK171-AK169)/2))</f>
        <v>0.8562381077634056</v>
      </c>
      <c r="AN170" s="107"/>
      <c r="AO170" s="115">
        <f t="shared" si="27"/>
        <v>264.1527744307466</v>
      </c>
      <c r="AP170" s="107">
        <f aca="true" t="shared" si="36" ref="AP170:AP233">IF(ABS(AK170*AL170-AJ170*AM170-SQRT(AO170))&lt;ABS(AK170*AL170-AJ170*AM170+SQRT(AO170)),(AK170*AL170-AJ170*AM170-SQRT(AO170))/(AL170^2+AM170^2),(AK170*AL170-AJ170*AM170+SQRT(AO170))/(AL170^2+AM170^2))</f>
        <v>7.836537362528109</v>
      </c>
      <c r="AQ170" s="107">
        <f aca="true" t="shared" si="37" ref="AQ170:AQ233">AJ170+AP170*AM170</f>
        <v>-16.64040660616988</v>
      </c>
      <c r="AR170" s="110">
        <f aca="true" t="shared" si="38" ref="AR170:AR233">AK170-AP170*AL170</f>
        <v>11.094902792784525</v>
      </c>
      <c r="AS170" s="107"/>
      <c r="AT170" s="115">
        <f aca="true" t="shared" si="39" ref="AT170:AT233">IF(AR170&gt;0,ATAN(AQ170/AR170),IF(AQ170&lt;0,ATAN(AQ170/AR170)-PI(),ATAN(AQ170/AR170)+PI()))</f>
        <v>-0.9827397070134979</v>
      </c>
      <c r="AU170" s="107">
        <f aca="true" t="shared" si="40" ref="AU170:AU233">AI170*SIN(AH170-AT170)</f>
        <v>-2.5442453684009605</v>
      </c>
      <c r="AV170" s="107">
        <f aca="true" t="shared" si="41" ref="AV170:AV233">AI170*COS(AH170-AT170)</f>
        <v>26.368274881665062</v>
      </c>
      <c r="AW170" s="110">
        <f t="shared" si="28"/>
        <v>6.368274881665062</v>
      </c>
      <c r="AY170" s="120">
        <f aca="true" t="shared" si="42" ref="AY170:AY233">ATAN(AU170/(F$2*D$6+F$6-F$2*AV170))+AT170*D$6/F$6</f>
        <v>-1.1672581667226816</v>
      </c>
      <c r="AZ170" s="121">
        <f aca="true" t="shared" si="43" ref="AZ170:AZ233">SQRT(AU170^2+(F$2*D$6+F$6-F$2*AV170)^2)</f>
        <v>13.867123501161783</v>
      </c>
      <c r="BB170" s="120">
        <v>-1.0789308103237674</v>
      </c>
      <c r="BC170" s="53">
        <v>26.49073620588296</v>
      </c>
      <c r="BD170" s="15">
        <f t="shared" si="29"/>
        <v>26.297101448402064</v>
      </c>
      <c r="BE170" s="29">
        <f aca="true" t="shared" si="44" ref="BE170:BE233">BC170*COS(BB170+L$12)-BE$100</f>
        <v>-23.19711747393311</v>
      </c>
      <c r="BG170" s="120">
        <v>-1.1672581667226816</v>
      </c>
      <c r="BH170" s="53">
        <v>13.867123501161783</v>
      </c>
      <c r="BI170" s="15">
        <f t="shared" si="30"/>
        <v>13.85973024620937</v>
      </c>
      <c r="BJ170" s="29">
        <f aca="true" t="shared" si="45" ref="BJ170:BJ233">F$2*(BJ$100-BH170*COS(BG170+K$12))</f>
        <v>20.452760089653022</v>
      </c>
    </row>
    <row r="171" spans="3:62" ht="12.75">
      <c r="C171" s="52"/>
      <c r="D171" s="14">
        <f t="shared" si="26"/>
        <v>7</v>
      </c>
      <c r="E171" s="15">
        <f t="shared" si="22"/>
        <v>15.487852906984907</v>
      </c>
      <c r="F171" s="15">
        <f t="shared" si="23"/>
        <v>-7.345893459765753</v>
      </c>
      <c r="G171" s="15"/>
      <c r="H171" s="15"/>
      <c r="I171" s="15">
        <f t="shared" si="24"/>
        <v>15.487852906984884</v>
      </c>
      <c r="J171" s="54">
        <f t="shared" si="25"/>
        <v>7.345893459765724</v>
      </c>
      <c r="AG171" s="1">
        <f aca="true" t="shared" si="46" ref="AG171:AG234">AG170+1</f>
        <v>67</v>
      </c>
      <c r="AH171" s="28">
        <f t="shared" si="31"/>
        <v>-1.0471975511965979</v>
      </c>
      <c r="AI171" s="169">
        <v>26.72234637855054</v>
      </c>
      <c r="AJ171" s="115">
        <f t="shared" si="32"/>
        <v>-23.142230812551865</v>
      </c>
      <c r="AK171" s="107">
        <f t="shared" si="33"/>
        <v>13.361173189275267</v>
      </c>
      <c r="AL171" s="107">
        <f t="shared" si="34"/>
        <v>0.23513960697787617</v>
      </c>
      <c r="AM171" s="110">
        <f t="shared" si="35"/>
        <v>0.8427446653944104</v>
      </c>
      <c r="AN171" s="107"/>
      <c r="AO171" s="115">
        <f t="shared" si="27"/>
        <v>272.3498761794404</v>
      </c>
      <c r="AP171" s="107">
        <f t="shared" si="36"/>
        <v>8.023033890421107</v>
      </c>
      <c r="AQ171" s="107">
        <f t="shared" si="37"/>
        <v>-16.380861801120915</v>
      </c>
      <c r="AR171" s="110">
        <f t="shared" si="38"/>
        <v>11.474640153511466</v>
      </c>
      <c r="AS171" s="107"/>
      <c r="AT171" s="115">
        <f t="shared" si="39"/>
        <v>-0.9597411584465616</v>
      </c>
      <c r="AU171" s="107">
        <f t="shared" si="40"/>
        <v>-2.3340619704588885</v>
      </c>
      <c r="AV171" s="107">
        <f t="shared" si="41"/>
        <v>26.620216954286658</v>
      </c>
      <c r="AW171" s="110">
        <f t="shared" si="28"/>
        <v>6.620216954286658</v>
      </c>
      <c r="AY171" s="120">
        <f t="shared" si="42"/>
        <v>-1.132450131329449</v>
      </c>
      <c r="AZ171" s="121">
        <f t="shared" si="43"/>
        <v>13.581842276815786</v>
      </c>
      <c r="BB171" s="120">
        <v>-1.0471975511965979</v>
      </c>
      <c r="BC171" s="53">
        <v>26.72234637855054</v>
      </c>
      <c r="BD171" s="15">
        <f t="shared" si="29"/>
        <v>26.411338621806127</v>
      </c>
      <c r="BE171" s="29">
        <f t="shared" si="44"/>
        <v>-24.065093870936465</v>
      </c>
      <c r="BG171" s="120">
        <v>-1.132450131329449</v>
      </c>
      <c r="BH171" s="53">
        <v>13.581842276815786</v>
      </c>
      <c r="BI171" s="15">
        <f t="shared" si="30"/>
        <v>13.550946104505433</v>
      </c>
      <c r="BJ171" s="29">
        <f t="shared" si="45"/>
        <v>20.915586863759877</v>
      </c>
    </row>
    <row r="172" spans="3:62" ht="12.75">
      <c r="C172" s="52"/>
      <c r="D172" s="14">
        <f t="shared" si="26"/>
        <v>8</v>
      </c>
      <c r="E172" s="15">
        <f t="shared" si="22"/>
        <v>19.967833413417644</v>
      </c>
      <c r="F172" s="15">
        <f t="shared" si="23"/>
        <v>-18.86614428872016</v>
      </c>
      <c r="G172" s="15"/>
      <c r="H172" s="15"/>
      <c r="I172" s="15">
        <f t="shared" si="24"/>
        <v>19.96783341341764</v>
      </c>
      <c r="J172" s="54">
        <f t="shared" si="25"/>
        <v>18.866144288720125</v>
      </c>
      <c r="AG172" s="1">
        <f t="shared" si="46"/>
        <v>68</v>
      </c>
      <c r="AH172" s="28">
        <f t="shared" si="31"/>
        <v>-1.015464292069428</v>
      </c>
      <c r="AI172" s="169">
        <v>26.92642647670533</v>
      </c>
      <c r="AJ172" s="115">
        <f t="shared" si="32"/>
        <v>-22.880069314922423</v>
      </c>
      <c r="AK172" s="107">
        <f t="shared" si="33"/>
        <v>14.196297790260786</v>
      </c>
      <c r="AL172" s="107">
        <f t="shared" si="34"/>
        <v>0.2882689416481554</v>
      </c>
      <c r="AM172" s="110">
        <f t="shared" si="35"/>
        <v>0.8260448303252286</v>
      </c>
      <c r="AN172" s="107"/>
      <c r="AO172" s="115">
        <f t="shared" si="27"/>
        <v>279.8507631729386</v>
      </c>
      <c r="AP172" s="107">
        <f t="shared" si="36"/>
        <v>8.182875302810448</v>
      </c>
      <c r="AQ172" s="107">
        <f t="shared" si="37"/>
        <v>-16.120647473839863</v>
      </c>
      <c r="AR172" s="110">
        <f t="shared" si="38"/>
        <v>11.83742898708079</v>
      </c>
      <c r="AS172" s="107"/>
      <c r="AT172" s="115">
        <f t="shared" si="39"/>
        <v>-0.937417655596498</v>
      </c>
      <c r="AU172" s="107">
        <f t="shared" si="40"/>
        <v>-2.099384181221721</v>
      </c>
      <c r="AV172" s="107">
        <f t="shared" si="41"/>
        <v>26.84445992872745</v>
      </c>
      <c r="AW172" s="110">
        <f t="shared" si="28"/>
        <v>6.844459928727449</v>
      </c>
      <c r="AY172" s="120">
        <f t="shared" si="42"/>
        <v>-1.0956650866508142</v>
      </c>
      <c r="AZ172" s="121">
        <f t="shared" si="43"/>
        <v>13.321998667888456</v>
      </c>
      <c r="BB172" s="120">
        <v>-1.015464292069428</v>
      </c>
      <c r="BC172" s="53">
        <v>26.92642647670533</v>
      </c>
      <c r="BD172" s="15">
        <f t="shared" si="29"/>
        <v>26.469682963347175</v>
      </c>
      <c r="BE172" s="29">
        <f t="shared" si="44"/>
        <v>-24.93845386991781</v>
      </c>
      <c r="BG172" s="120">
        <v>-1.0956650866508142</v>
      </c>
      <c r="BH172" s="53">
        <v>13.321998667888456</v>
      </c>
      <c r="BI172" s="15">
        <f t="shared" si="30"/>
        <v>13.2496737472989</v>
      </c>
      <c r="BJ172" s="29">
        <f t="shared" si="45"/>
        <v>21.386287884012603</v>
      </c>
    </row>
    <row r="173" spans="3:62" ht="12.75">
      <c r="C173" s="52"/>
      <c r="D173" s="14">
        <f t="shared" si="26"/>
        <v>9</v>
      </c>
      <c r="E173" s="15">
        <f t="shared" si="22"/>
        <v>16.82078023762067</v>
      </c>
      <c r="F173" s="15">
        <f t="shared" si="23"/>
        <v>-30.81948946104528</v>
      </c>
      <c r="G173" s="15"/>
      <c r="H173" s="15"/>
      <c r="I173" s="15">
        <f t="shared" si="24"/>
        <v>16.82078023762069</v>
      </c>
      <c r="J173" s="54">
        <f t="shared" si="25"/>
        <v>30.81948946104525</v>
      </c>
      <c r="AG173" s="1">
        <f t="shared" si="46"/>
        <v>69</v>
      </c>
      <c r="AH173" s="28">
        <f t="shared" si="31"/>
        <v>-0.9837310329422584</v>
      </c>
      <c r="AI173" s="169">
        <v>27.10366319851274</v>
      </c>
      <c r="AJ173" s="115">
        <f t="shared" si="32"/>
        <v>-22.565692929255555</v>
      </c>
      <c r="AK173" s="107">
        <f t="shared" si="33"/>
        <v>15.013262849925724</v>
      </c>
      <c r="AL173" s="107">
        <f t="shared" si="34"/>
        <v>0.33990839093384473</v>
      </c>
      <c r="AM173" s="110">
        <f t="shared" si="35"/>
        <v>0.8062152366676862</v>
      </c>
      <c r="AN173" s="107"/>
      <c r="AO173" s="115">
        <f t="shared" si="27"/>
        <v>286.5510108953034</v>
      </c>
      <c r="AP173" s="107">
        <f t="shared" si="36"/>
        <v>8.31867986732296</v>
      </c>
      <c r="AQ173" s="107">
        <f t="shared" si="37"/>
        <v>-15.859046471259058</v>
      </c>
      <c r="AR173" s="110">
        <f t="shared" si="38"/>
        <v>12.185673761530207</v>
      </c>
      <c r="AS173" s="107"/>
      <c r="AT173" s="115">
        <f t="shared" si="39"/>
        <v>-0.9156393977569479</v>
      </c>
      <c r="AU173" s="107">
        <f t="shared" si="40"/>
        <v>-1.8441069508288932</v>
      </c>
      <c r="AV173" s="107">
        <f t="shared" si="41"/>
        <v>27.040854800326088</v>
      </c>
      <c r="AW173" s="110">
        <f t="shared" si="28"/>
        <v>7.040854800326088</v>
      </c>
      <c r="AY173" s="120">
        <f t="shared" si="42"/>
        <v>-1.0569919670467152</v>
      </c>
      <c r="AZ173" s="121">
        <f t="shared" si="43"/>
        <v>13.089697275045243</v>
      </c>
      <c r="BB173" s="120">
        <v>-0.9837310329422584</v>
      </c>
      <c r="BC173" s="53">
        <v>27.10366319851274</v>
      </c>
      <c r="BD173" s="15">
        <f t="shared" si="29"/>
        <v>26.47278090980725</v>
      </c>
      <c r="BE173" s="29">
        <f t="shared" si="44"/>
        <v>-25.813813694964672</v>
      </c>
      <c r="BG173" s="120">
        <v>-1.0569919670467152</v>
      </c>
      <c r="BH173" s="53">
        <v>13.089697275045243</v>
      </c>
      <c r="BI173" s="15">
        <f t="shared" si="30"/>
        <v>12.956235237323451</v>
      </c>
      <c r="BJ173" s="29">
        <f t="shared" si="45"/>
        <v>21.864441800503567</v>
      </c>
    </row>
    <row r="174" spans="3:62" ht="12.75">
      <c r="C174" s="52"/>
      <c r="D174" s="14">
        <f t="shared" si="26"/>
        <v>10</v>
      </c>
      <c r="E174" s="15">
        <f t="shared" si="22"/>
        <v>7.248760728345135</v>
      </c>
      <c r="F174" s="15">
        <f t="shared" si="23"/>
        <v>-38.640157400172384</v>
      </c>
      <c r="G174" s="15"/>
      <c r="H174" s="15"/>
      <c r="I174" s="15">
        <f t="shared" si="24"/>
        <v>7.248760728345168</v>
      </c>
      <c r="J174" s="54">
        <f t="shared" si="25"/>
        <v>38.64015740017237</v>
      </c>
      <c r="AG174" s="1">
        <f t="shared" si="46"/>
        <v>70</v>
      </c>
      <c r="AH174" s="28">
        <f t="shared" si="31"/>
        <v>-0.9519977738150889</v>
      </c>
      <c r="AI174" s="169">
        <v>27.253753903703377</v>
      </c>
      <c r="AJ174" s="115">
        <f t="shared" si="32"/>
        <v>-22.200252533054734</v>
      </c>
      <c r="AK174" s="107">
        <f t="shared" si="33"/>
        <v>15.808728263596159</v>
      </c>
      <c r="AL174" s="107">
        <f t="shared" si="34"/>
        <v>0.39529064544178993</v>
      </c>
      <c r="AM174" s="110">
        <f t="shared" si="35"/>
        <v>0.7792764151927809</v>
      </c>
      <c r="AN174" s="107"/>
      <c r="AO174" s="115">
        <f t="shared" si="27"/>
        <v>292.85193177505886</v>
      </c>
      <c r="AP174" s="107">
        <f t="shared" si="36"/>
        <v>8.429647344245538</v>
      </c>
      <c r="AQ174" s="107">
        <f t="shared" si="37"/>
        <v>-15.631227169291725</v>
      </c>
      <c r="AR174" s="110">
        <f t="shared" si="38"/>
        <v>12.47656752404267</v>
      </c>
      <c r="AS174" s="107"/>
      <c r="AT174" s="115">
        <f t="shared" si="39"/>
        <v>-0.8971647733699024</v>
      </c>
      <c r="AU174" s="107">
        <f t="shared" si="40"/>
        <v>-1.4936563516791213</v>
      </c>
      <c r="AV174" s="107">
        <f t="shared" si="41"/>
        <v>27.21279281049109</v>
      </c>
      <c r="AW174" s="110">
        <f t="shared" si="28"/>
        <v>7.2127928104910914</v>
      </c>
      <c r="AY174" s="120">
        <f t="shared" si="42"/>
        <v>-1.0134464702649297</v>
      </c>
      <c r="AZ174" s="121">
        <f t="shared" si="43"/>
        <v>12.874147622438532</v>
      </c>
      <c r="BB174" s="120">
        <v>-0.9519977738150889</v>
      </c>
      <c r="BC174" s="53">
        <v>27.253753903703377</v>
      </c>
      <c r="BD174" s="15">
        <f t="shared" si="29"/>
        <v>26.420494507097576</v>
      </c>
      <c r="BE174" s="29">
        <f t="shared" si="44"/>
        <v>-26.687643220451726</v>
      </c>
      <c r="BG174" s="120">
        <v>-1.0134464702649297</v>
      </c>
      <c r="BH174" s="53">
        <v>12.874147622438532</v>
      </c>
      <c r="BI174" s="15">
        <f t="shared" si="30"/>
        <v>12.650977758659362</v>
      </c>
      <c r="BJ174" s="29">
        <f t="shared" si="45"/>
        <v>22.386721339881525</v>
      </c>
    </row>
    <row r="175" spans="3:62" ht="12.75">
      <c r="C175" s="52"/>
      <c r="D175" s="14">
        <f t="shared" si="26"/>
        <v>11</v>
      </c>
      <c r="E175" s="15">
        <f t="shared" si="22"/>
        <v>-5.092039002842764</v>
      </c>
      <c r="F175" s="15">
        <f t="shared" si="23"/>
        <v>-39.34091876808152</v>
      </c>
      <c r="G175" s="15"/>
      <c r="H175" s="15"/>
      <c r="I175" s="15">
        <f t="shared" si="24"/>
        <v>-5.092039002842764</v>
      </c>
      <c r="J175" s="54">
        <f t="shared" si="25"/>
        <v>39.34091876808152</v>
      </c>
      <c r="AG175" s="1">
        <f t="shared" si="46"/>
        <v>71</v>
      </c>
      <c r="AH175" s="28">
        <f t="shared" si="31"/>
        <v>-0.9202645146879194</v>
      </c>
      <c r="AI175" s="169">
        <v>27.36385502457162</v>
      </c>
      <c r="AJ175" s="115">
        <f t="shared" si="32"/>
        <v>-21.775111638371975</v>
      </c>
      <c r="AK175" s="107">
        <f t="shared" si="33"/>
        <v>16.571815680311285</v>
      </c>
      <c r="AL175" s="107">
        <f t="shared" si="34"/>
        <v>0.44621027486270215</v>
      </c>
      <c r="AM175" s="110">
        <f t="shared" si="35"/>
        <v>0.7510320498603953</v>
      </c>
      <c r="AN175" s="107"/>
      <c r="AO175" s="115">
        <f t="shared" si="27"/>
        <v>297.80991324143105</v>
      </c>
      <c r="AP175" s="107">
        <f t="shared" si="36"/>
        <v>8.505703814901997</v>
      </c>
      <c r="AQ175" s="107">
        <f t="shared" si="37"/>
        <v>-15.387055466760744</v>
      </c>
      <c r="AR175" s="110">
        <f t="shared" si="38"/>
        <v>12.776483243163131</v>
      </c>
      <c r="AS175" s="107"/>
      <c r="AT175" s="115">
        <f t="shared" si="39"/>
        <v>-0.8778273795601015</v>
      </c>
      <c r="AU175" s="107">
        <f t="shared" si="40"/>
        <v>-1.1608950953890416</v>
      </c>
      <c r="AV175" s="107">
        <f t="shared" si="41"/>
        <v>27.339218796141108</v>
      </c>
      <c r="AW175" s="110">
        <f t="shared" si="28"/>
        <v>7.3392187961411075</v>
      </c>
      <c r="AY175" s="120">
        <f t="shared" si="42"/>
        <v>-0.9692639186220946</v>
      </c>
      <c r="AZ175" s="121">
        <f t="shared" si="43"/>
        <v>12.713892327469386</v>
      </c>
      <c r="BB175" s="120">
        <v>-0.9202645146879194</v>
      </c>
      <c r="BC175" s="53">
        <v>27.36385502457162</v>
      </c>
      <c r="BD175" s="15">
        <f t="shared" si="29"/>
        <v>26.30083175231969</v>
      </c>
      <c r="BE175" s="29">
        <f t="shared" si="44"/>
        <v>-27.55293392940424</v>
      </c>
      <c r="BG175" s="120">
        <v>-0.9692639186220946</v>
      </c>
      <c r="BH175" s="53">
        <v>12.713892327469386</v>
      </c>
      <c r="BI175" s="15">
        <f t="shared" si="30"/>
        <v>12.377203243324436</v>
      </c>
      <c r="BJ175" s="29">
        <f t="shared" si="45"/>
        <v>22.90652679119323</v>
      </c>
    </row>
    <row r="176" spans="3:62" ht="12.75">
      <c r="C176" s="52"/>
      <c r="D176" s="14">
        <f t="shared" si="26"/>
        <v>12</v>
      </c>
      <c r="E176" s="15">
        <f t="shared" si="22"/>
        <v>-15.48785290698493</v>
      </c>
      <c r="F176" s="15">
        <f t="shared" si="23"/>
        <v>-32.654106540234224</v>
      </c>
      <c r="G176" s="15"/>
      <c r="H176" s="15"/>
      <c r="I176" s="15">
        <f t="shared" si="24"/>
        <v>-15.487852906984882</v>
      </c>
      <c r="J176" s="54">
        <f t="shared" si="25"/>
        <v>32.65410654023428</v>
      </c>
      <c r="AG176" s="1">
        <f t="shared" si="46"/>
        <v>72</v>
      </c>
      <c r="AH176" s="28">
        <f t="shared" si="31"/>
        <v>-0.8885312555607499</v>
      </c>
      <c r="AI176" s="169">
        <v>27.45336474961976</v>
      </c>
      <c r="AJ176" s="115">
        <f t="shared" si="32"/>
        <v>-21.30783198332933</v>
      </c>
      <c r="AK176" s="107">
        <f t="shared" si="33"/>
        <v>17.31079236331695</v>
      </c>
      <c r="AL176" s="107">
        <f t="shared" si="34"/>
        <v>0.49027437599513135</v>
      </c>
      <c r="AM176" s="110">
        <f t="shared" si="35"/>
        <v>0.7233878154076905</v>
      </c>
      <c r="AN176" s="107"/>
      <c r="AO176" s="115">
        <f t="shared" si="27"/>
        <v>301.15489375776696</v>
      </c>
      <c r="AP176" s="107">
        <f t="shared" si="36"/>
        <v>8.573263575639775</v>
      </c>
      <c r="AQ176" s="107">
        <f t="shared" si="37"/>
        <v>-15.106037574432946</v>
      </c>
      <c r="AR176" s="110">
        <f t="shared" si="38"/>
        <v>13.10754091352837</v>
      </c>
      <c r="AS176" s="107"/>
      <c r="AT176" s="115">
        <f t="shared" si="39"/>
        <v>-0.8561146157187952</v>
      </c>
      <c r="AU176" s="107">
        <f t="shared" si="40"/>
        <v>-0.8897899808302424</v>
      </c>
      <c r="AV176" s="107">
        <f t="shared" si="41"/>
        <v>27.438941485882413</v>
      </c>
      <c r="AW176" s="110">
        <f t="shared" si="28"/>
        <v>7.438941485882413</v>
      </c>
      <c r="AY176" s="120">
        <f t="shared" si="42"/>
        <v>-0.9268336678165636</v>
      </c>
      <c r="AZ176" s="121">
        <f t="shared" si="43"/>
        <v>12.592534185185752</v>
      </c>
      <c r="BB176" s="120">
        <v>-0.8885312555607499</v>
      </c>
      <c r="BC176" s="53">
        <v>27.45336474961976</v>
      </c>
      <c r="BD176" s="15">
        <f t="shared" si="29"/>
        <v>26.13315669427174</v>
      </c>
      <c r="BE176" s="29">
        <f t="shared" si="44"/>
        <v>-28.411025934349794</v>
      </c>
      <c r="BG176" s="120">
        <v>-0.9268336678165636</v>
      </c>
      <c r="BH176" s="53">
        <v>12.592534185185752</v>
      </c>
      <c r="BI176" s="15">
        <f t="shared" si="30"/>
        <v>12.125914568383529</v>
      </c>
      <c r="BJ176" s="29">
        <f t="shared" si="45"/>
        <v>23.39619096714774</v>
      </c>
    </row>
    <row r="177" spans="3:62" ht="12.75">
      <c r="C177" s="52"/>
      <c r="D177" s="14">
        <f t="shared" si="26"/>
        <v>13</v>
      </c>
      <c r="E177" s="15">
        <f t="shared" si="22"/>
        <v>-19.96783341341764</v>
      </c>
      <c r="F177" s="15">
        <f t="shared" si="23"/>
        <v>-21.133855711279878</v>
      </c>
      <c r="G177" s="15"/>
      <c r="H177" s="15"/>
      <c r="I177" s="15">
        <f t="shared" si="24"/>
        <v>-19.96783341341764</v>
      </c>
      <c r="J177" s="54">
        <f t="shared" si="25"/>
        <v>21.133855711279878</v>
      </c>
      <c r="AG177" s="1">
        <f t="shared" si="46"/>
        <v>73</v>
      </c>
      <c r="AH177" s="28">
        <f t="shared" si="31"/>
        <v>-0.8567979964335799</v>
      </c>
      <c r="AI177" s="169">
        <v>27.51514998093038</v>
      </c>
      <c r="AJ177" s="115">
        <f t="shared" si="32"/>
        <v>-20.794562886381712</v>
      </c>
      <c r="AK177" s="107">
        <f t="shared" si="33"/>
        <v>18.018591311126666</v>
      </c>
      <c r="AL177" s="107">
        <f t="shared" si="34"/>
        <v>0.5345293138311185</v>
      </c>
      <c r="AM177" s="110">
        <f t="shared" si="35"/>
        <v>0.6914273928190013</v>
      </c>
      <c r="AN177" s="107"/>
      <c r="AO177" s="115">
        <f t="shared" si="27"/>
        <v>303.7130658231059</v>
      </c>
      <c r="AP177" s="107">
        <f t="shared" si="36"/>
        <v>8.617552848212737</v>
      </c>
      <c r="AQ177" s="107">
        <f t="shared" si="37"/>
        <v>-14.836150788062021</v>
      </c>
      <c r="AR177" s="110">
        <f t="shared" si="38"/>
        <v>13.412256700268111</v>
      </c>
      <c r="AS177" s="107"/>
      <c r="AT177" s="115">
        <f t="shared" si="39"/>
        <v>-0.8357617100347016</v>
      </c>
      <c r="AU177" s="107">
        <f t="shared" si="40"/>
        <v>-0.5787738860840168</v>
      </c>
      <c r="AV177" s="107">
        <f t="shared" si="41"/>
        <v>27.50906212981243</v>
      </c>
      <c r="AW177" s="110">
        <f t="shared" si="28"/>
        <v>7.509062129812431</v>
      </c>
      <c r="AY177" s="120">
        <f t="shared" si="42"/>
        <v>-0.8820640949925553</v>
      </c>
      <c r="AZ177" s="121">
        <f t="shared" si="43"/>
        <v>12.504339570249153</v>
      </c>
      <c r="BB177" s="120">
        <v>-0.8567979964335799</v>
      </c>
      <c r="BC177" s="53">
        <v>27.51514998093038</v>
      </c>
      <c r="BD177" s="15">
        <f t="shared" si="29"/>
        <v>25.911319117306693</v>
      </c>
      <c r="BE177" s="29">
        <f t="shared" si="44"/>
        <v>-29.25672836774364</v>
      </c>
      <c r="BG177" s="120">
        <v>-0.8820640949925553</v>
      </c>
      <c r="BH177" s="53">
        <v>12.504339570249153</v>
      </c>
      <c r="BI177" s="15">
        <f t="shared" si="30"/>
        <v>11.877992378616508</v>
      </c>
      <c r="BJ177" s="29">
        <f t="shared" si="45"/>
        <v>23.907915702983736</v>
      </c>
    </row>
    <row r="178" spans="3:62" ht="12.75">
      <c r="C178" s="52"/>
      <c r="D178" s="14">
        <f t="shared" si="26"/>
        <v>14</v>
      </c>
      <c r="E178" s="15">
        <f t="shared" si="22"/>
        <v>-16.820780237620653</v>
      </c>
      <c r="F178" s="15">
        <f t="shared" si="23"/>
        <v>-9.180510538954692</v>
      </c>
      <c r="G178" s="15"/>
      <c r="H178" s="15"/>
      <c r="I178" s="15">
        <f t="shared" si="24"/>
        <v>-16.820780237620692</v>
      </c>
      <c r="J178" s="54">
        <f t="shared" si="25"/>
        <v>9.180510538954751</v>
      </c>
      <c r="AG178" s="1">
        <f t="shared" si="46"/>
        <v>74</v>
      </c>
      <c r="AH178" s="28">
        <f t="shared" si="31"/>
        <v>-0.8250647373064104</v>
      </c>
      <c r="AI178" s="169">
        <v>27.551050627366134</v>
      </c>
      <c r="AJ178" s="115">
        <f t="shared" si="32"/>
        <v>-20.238773355667092</v>
      </c>
      <c r="AK178" s="107">
        <f t="shared" si="33"/>
        <v>18.693647148954952</v>
      </c>
      <c r="AL178" s="107">
        <f t="shared" si="34"/>
        <v>0.5726145715189741</v>
      </c>
      <c r="AM178" s="110">
        <f t="shared" si="35"/>
        <v>0.6607105930137234</v>
      </c>
      <c r="AN178" s="107"/>
      <c r="AO178" s="115">
        <f t="shared" si="27"/>
        <v>305.1896170688404</v>
      </c>
      <c r="AP178" s="107">
        <f t="shared" si="36"/>
        <v>8.642498009966657</v>
      </c>
      <c r="AQ178" s="107">
        <f t="shared" si="37"/>
        <v>-14.528583370382098</v>
      </c>
      <c r="AR178" s="110">
        <f t="shared" si="38"/>
        <v>13.744826854124309</v>
      </c>
      <c r="AS178" s="107"/>
      <c r="AT178" s="115">
        <f t="shared" si="39"/>
        <v>-0.8131116881468737</v>
      </c>
      <c r="AU178" s="107">
        <f t="shared" si="40"/>
        <v>-0.3293112206705465</v>
      </c>
      <c r="AV178" s="107">
        <f t="shared" si="41"/>
        <v>27.549082467327878</v>
      </c>
      <c r="AW178" s="110">
        <f t="shared" si="28"/>
        <v>7.549082467327878</v>
      </c>
      <c r="AY178" s="120">
        <f t="shared" si="42"/>
        <v>-0.8395542746968473</v>
      </c>
      <c r="AZ178" s="121">
        <f t="shared" si="43"/>
        <v>12.455271706609278</v>
      </c>
      <c r="BB178" s="120">
        <v>-0.8250647373064104</v>
      </c>
      <c r="BC178" s="53">
        <v>27.551050627366134</v>
      </c>
      <c r="BD178" s="15">
        <f t="shared" si="29"/>
        <v>25.637984812946772</v>
      </c>
      <c r="BE178" s="29">
        <f t="shared" si="44"/>
        <v>-30.087324987468314</v>
      </c>
      <c r="BG178" s="120">
        <v>-0.8395542746968473</v>
      </c>
      <c r="BH178" s="53">
        <v>12.455271706609278</v>
      </c>
      <c r="BI178" s="15">
        <f t="shared" si="30"/>
        <v>11.655270720487582</v>
      </c>
      <c r="BJ178" s="29">
        <f t="shared" si="45"/>
        <v>24.391862670622395</v>
      </c>
    </row>
    <row r="179" spans="3:62" ht="12.75">
      <c r="C179" s="52"/>
      <c r="D179" s="14">
        <f t="shared" si="26"/>
        <v>15</v>
      </c>
      <c r="E179" s="15">
        <f t="shared" si="22"/>
        <v>-7.248760728345171</v>
      </c>
      <c r="F179" s="15">
        <f t="shared" si="23"/>
        <v>-1.3598425998276298</v>
      </c>
      <c r="G179" s="15"/>
      <c r="H179" s="15"/>
      <c r="I179" s="15">
        <f t="shared" si="24"/>
        <v>-7.248760728345171</v>
      </c>
      <c r="J179" s="54">
        <f t="shared" si="25"/>
        <v>1.3598425998276298</v>
      </c>
      <c r="AG179" s="1">
        <f t="shared" si="46"/>
        <v>75</v>
      </c>
      <c r="AH179" s="28">
        <f t="shared" si="31"/>
        <v>-0.7933314781792404</v>
      </c>
      <c r="AI179" s="169">
        <v>27.570498725039144</v>
      </c>
      <c r="AJ179" s="115">
        <f t="shared" si="32"/>
        <v>-19.649333743343764</v>
      </c>
      <c r="AK179" s="107">
        <f t="shared" si="33"/>
        <v>19.340012497154113</v>
      </c>
      <c r="AL179" s="107">
        <f t="shared" si="34"/>
        <v>0.6091921642522031</v>
      </c>
      <c r="AM179" s="110">
        <f t="shared" si="35"/>
        <v>0.6271813785152531</v>
      </c>
      <c r="AN179" s="107"/>
      <c r="AO179" s="115">
        <f t="shared" si="27"/>
        <v>305.7631973662233</v>
      </c>
      <c r="AP179" s="107">
        <f t="shared" si="36"/>
        <v>8.65878430608186</v>
      </c>
      <c r="AQ179" s="107">
        <f t="shared" si="37"/>
        <v>-14.218705465989103</v>
      </c>
      <c r="AR179" s="110">
        <f t="shared" si="38"/>
        <v>14.065148945939095</v>
      </c>
      <c r="AS179" s="107"/>
      <c r="AT179" s="115">
        <f t="shared" si="39"/>
        <v>-0.7908272328986664</v>
      </c>
      <c r="AU179" s="107">
        <f t="shared" si="40"/>
        <v>-0.06904321915071476</v>
      </c>
      <c r="AV179" s="107">
        <f t="shared" si="41"/>
        <v>27.570412274416107</v>
      </c>
      <c r="AW179" s="110">
        <f t="shared" si="28"/>
        <v>7.570412274416107</v>
      </c>
      <c r="AY179" s="120">
        <f t="shared" si="42"/>
        <v>-0.79638192309223</v>
      </c>
      <c r="AZ179" s="121">
        <f t="shared" si="43"/>
        <v>12.429779482923117</v>
      </c>
      <c r="BB179" s="120">
        <v>-0.7933314781792404</v>
      </c>
      <c r="BC179" s="53">
        <v>27.570498725039144</v>
      </c>
      <c r="BD179" s="15">
        <f t="shared" si="29"/>
        <v>25.322889842976053</v>
      </c>
      <c r="BE179" s="29">
        <f t="shared" si="44"/>
        <v>-30.903377914567823</v>
      </c>
      <c r="BG179" s="120">
        <v>-0.79638192309223</v>
      </c>
      <c r="BH179" s="53">
        <v>12.429779482923117</v>
      </c>
      <c r="BI179" s="15">
        <f t="shared" si="30"/>
        <v>11.431417728518355</v>
      </c>
      <c r="BJ179" s="29">
        <f t="shared" si="45"/>
        <v>24.880789558074873</v>
      </c>
    </row>
    <row r="180" spans="3:62" ht="12.75">
      <c r="C180" s="52"/>
      <c r="D180" s="14">
        <f t="shared" si="26"/>
        <v>16</v>
      </c>
      <c r="E180" s="15">
        <f t="shared" si="22"/>
        <v>5.09203900284283</v>
      </c>
      <c r="F180" s="15">
        <f t="shared" si="23"/>
        <v>-0.6590812319184955</v>
      </c>
      <c r="G180" s="15"/>
      <c r="H180" s="15"/>
      <c r="I180" s="15">
        <f t="shared" si="24"/>
        <v>5.092039002842762</v>
      </c>
      <c r="J180" s="54">
        <f t="shared" si="25"/>
        <v>0.6590812319184778</v>
      </c>
      <c r="AG180" s="1">
        <f t="shared" si="46"/>
        <v>76</v>
      </c>
      <c r="AH180" s="28">
        <f t="shared" si="31"/>
        <v>-0.7615982190520709</v>
      </c>
      <c r="AI180" s="169">
        <v>27.562625019288433</v>
      </c>
      <c r="AJ180" s="115">
        <f t="shared" si="32"/>
        <v>-19.020389027162686</v>
      </c>
      <c r="AK180" s="107">
        <f t="shared" si="33"/>
        <v>19.948009905985458</v>
      </c>
      <c r="AL180" s="107">
        <f t="shared" si="34"/>
        <v>0.6448813432682741</v>
      </c>
      <c r="AM180" s="110">
        <f t="shared" si="35"/>
        <v>0.5904704752504966</v>
      </c>
      <c r="AN180" s="107"/>
      <c r="AO180" s="115">
        <f t="shared" si="27"/>
        <v>305.57358420737626</v>
      </c>
      <c r="AP180" s="107">
        <f t="shared" si="36"/>
        <v>8.651638953304673</v>
      </c>
      <c r="AQ180" s="107">
        <f t="shared" si="37"/>
        <v>-13.911851662709168</v>
      </c>
      <c r="AR180" s="110">
        <f t="shared" si="38"/>
        <v>14.368729356306215</v>
      </c>
      <c r="AS180" s="107"/>
      <c r="AT180" s="115">
        <f t="shared" si="39"/>
        <v>-0.7692443951020754</v>
      </c>
      <c r="AU180" s="107">
        <f t="shared" si="40"/>
        <v>0.2107466297682834</v>
      </c>
      <c r="AV180" s="107">
        <f t="shared" si="41"/>
        <v>27.561819312446445</v>
      </c>
      <c r="AW180" s="110">
        <f t="shared" si="28"/>
        <v>7.5618193124464455</v>
      </c>
      <c r="AY180" s="120">
        <f t="shared" si="42"/>
        <v>-0.7523024908740392</v>
      </c>
      <c r="AZ180" s="121">
        <f t="shared" si="43"/>
        <v>12.439965954864544</v>
      </c>
      <c r="BB180" s="120">
        <v>-0.7615982190520709</v>
      </c>
      <c r="BC180" s="53">
        <v>27.562625019288433</v>
      </c>
      <c r="BD180" s="15">
        <f t="shared" si="29"/>
        <v>24.957069804698556</v>
      </c>
      <c r="BE180" s="29">
        <f t="shared" si="44"/>
        <v>-31.697989772491184</v>
      </c>
      <c r="BG180" s="120">
        <v>-0.7523024908740392</v>
      </c>
      <c r="BH180" s="53">
        <v>12.439965954864544</v>
      </c>
      <c r="BI180" s="15">
        <f t="shared" si="30"/>
        <v>11.214424092459517</v>
      </c>
      <c r="BJ180" s="29">
        <f t="shared" si="45"/>
        <v>25.384184732404012</v>
      </c>
    </row>
    <row r="181" spans="3:62" ht="12.75">
      <c r="C181" s="52"/>
      <c r="D181" s="14">
        <f t="shared" si="26"/>
        <v>17</v>
      </c>
      <c r="E181" s="15">
        <f t="shared" si="22"/>
        <v>15.487852906984882</v>
      </c>
      <c r="F181" s="15">
        <f t="shared" si="23"/>
        <v>-7.345893459765719</v>
      </c>
      <c r="G181" s="15"/>
      <c r="H181" s="15"/>
      <c r="I181" s="15">
        <f t="shared" si="24"/>
        <v>15.487852906984882</v>
      </c>
      <c r="J181" s="54">
        <f t="shared" si="25"/>
        <v>7.345893459765719</v>
      </c>
      <c r="AG181" s="1">
        <f t="shared" si="46"/>
        <v>77</v>
      </c>
      <c r="AH181" s="28">
        <f t="shared" si="31"/>
        <v>-0.7298649599249014</v>
      </c>
      <c r="AI181" s="169">
        <v>27.535129921443644</v>
      </c>
      <c r="AJ181" s="115">
        <f t="shared" si="32"/>
        <v>-18.359571056807216</v>
      </c>
      <c r="AK181" s="107">
        <f t="shared" si="33"/>
        <v>20.520953447655106</v>
      </c>
      <c r="AL181" s="107">
        <f t="shared" si="34"/>
        <v>0.6748666483456915</v>
      </c>
      <c r="AM181" s="110">
        <f t="shared" si="35"/>
        <v>0.5555287721495894</v>
      </c>
      <c r="AN181" s="107"/>
      <c r="AO181" s="115">
        <f t="shared" si="27"/>
        <v>304.64222523269035</v>
      </c>
      <c r="AP181" s="107">
        <f t="shared" si="36"/>
        <v>8.630471419258098</v>
      </c>
      <c r="AQ181" s="107">
        <f t="shared" si="37"/>
        <v>-13.565095866194639</v>
      </c>
      <c r="AR181" s="110">
        <f t="shared" si="38"/>
        <v>14.69653612729711</v>
      </c>
      <c r="AS181" s="107"/>
      <c r="AT181" s="115">
        <f t="shared" si="39"/>
        <v>-0.7453850330210825</v>
      </c>
      <c r="AU181" s="107">
        <f t="shared" si="40"/>
        <v>0.42733007325566436</v>
      </c>
      <c r="AV181" s="107">
        <f t="shared" si="41"/>
        <v>27.531813757892387</v>
      </c>
      <c r="AW181" s="110">
        <f t="shared" si="28"/>
        <v>7.531813757892387</v>
      </c>
      <c r="AY181" s="120">
        <f t="shared" si="42"/>
        <v>-0.711124808066827</v>
      </c>
      <c r="AZ181" s="121">
        <f t="shared" si="43"/>
        <v>12.47550717042759</v>
      </c>
      <c r="BB181" s="120">
        <v>-0.7298649599249014</v>
      </c>
      <c r="BC181" s="53">
        <v>27.535129921443644</v>
      </c>
      <c r="BD181" s="15">
        <f t="shared" si="29"/>
        <v>24.548838787904838</v>
      </c>
      <c r="BE181" s="29">
        <f t="shared" si="44"/>
        <v>-32.47148323000276</v>
      </c>
      <c r="BG181" s="120">
        <v>-0.711124808066827</v>
      </c>
      <c r="BH181" s="53">
        <v>12.47550717042759</v>
      </c>
      <c r="BI181" s="15">
        <f t="shared" si="30"/>
        <v>11.014651651065657</v>
      </c>
      <c r="BJ181" s="29">
        <f t="shared" si="45"/>
        <v>25.85796279990466</v>
      </c>
    </row>
    <row r="182" spans="3:62" ht="12.75">
      <c r="C182" s="52"/>
      <c r="D182" s="14">
        <f t="shared" si="26"/>
        <v>18</v>
      </c>
      <c r="E182" s="15">
        <f t="shared" si="22"/>
        <v>19.967833413417647</v>
      </c>
      <c r="F182" s="15">
        <f t="shared" si="23"/>
        <v>-18.866144288720193</v>
      </c>
      <c r="G182" s="15"/>
      <c r="H182" s="15"/>
      <c r="I182" s="15">
        <f t="shared" si="24"/>
        <v>19.96783341341764</v>
      </c>
      <c r="J182" s="54">
        <f t="shared" si="25"/>
        <v>18.866144288720122</v>
      </c>
      <c r="AG182" s="1">
        <f t="shared" si="46"/>
        <v>78</v>
      </c>
      <c r="AH182" s="28">
        <f t="shared" si="31"/>
        <v>-0.6981317007977319</v>
      </c>
      <c r="AI182" s="169">
        <v>27.490660156141686</v>
      </c>
      <c r="AJ182" s="115">
        <f t="shared" si="32"/>
        <v>-17.670655730471303</v>
      </c>
      <c r="AK182" s="107">
        <f t="shared" si="33"/>
        <v>21.059067450284637</v>
      </c>
      <c r="AL182" s="107">
        <f t="shared" si="34"/>
        <v>0.7075690756889372</v>
      </c>
      <c r="AM182" s="110">
        <f t="shared" si="35"/>
        <v>0.5128228810260094</v>
      </c>
      <c r="AN182" s="107"/>
      <c r="AO182" s="115">
        <f t="shared" si="27"/>
        <v>302.55413957419245</v>
      </c>
      <c r="AP182" s="107">
        <f t="shared" si="36"/>
        <v>8.601653644786268</v>
      </c>
      <c r="AQ182" s="107">
        <f t="shared" si="37"/>
        <v>-13.259530926764135</v>
      </c>
      <c r="AR182" s="110">
        <f t="shared" si="38"/>
        <v>14.97280333144684</v>
      </c>
      <c r="AS182" s="107"/>
      <c r="AT182" s="115">
        <f t="shared" si="39"/>
        <v>-0.7247877334541644</v>
      </c>
      <c r="AU182" s="107">
        <f t="shared" si="40"/>
        <v>0.732705157790507</v>
      </c>
      <c r="AV182" s="107">
        <f t="shared" si="41"/>
        <v>27.480894071558573</v>
      </c>
      <c r="AW182" s="110">
        <f t="shared" si="28"/>
        <v>7.480894071558573</v>
      </c>
      <c r="AY182" s="120">
        <f t="shared" si="42"/>
        <v>-0.6663274669348241</v>
      </c>
      <c r="AZ182" s="121">
        <f t="shared" si="43"/>
        <v>12.540529099515302</v>
      </c>
      <c r="BB182" s="120">
        <v>-0.6981317007977319</v>
      </c>
      <c r="BC182" s="53">
        <v>27.490660156141686</v>
      </c>
      <c r="BD182" s="15">
        <f t="shared" si="29"/>
        <v>24.101797264471898</v>
      </c>
      <c r="BE182" s="29">
        <f t="shared" si="44"/>
        <v>-33.22269883355024</v>
      </c>
      <c r="BG182" s="120">
        <v>-0.6663274669348241</v>
      </c>
      <c r="BH182" s="53">
        <v>12.540529099515302</v>
      </c>
      <c r="BI182" s="15">
        <f t="shared" si="30"/>
        <v>10.797251124594396</v>
      </c>
      <c r="BJ182" s="29">
        <f t="shared" si="45"/>
        <v>26.3784197297007</v>
      </c>
    </row>
    <row r="183" spans="3:62" ht="12.75">
      <c r="C183" s="52"/>
      <c r="D183" s="14">
        <f t="shared" si="26"/>
        <v>19</v>
      </c>
      <c r="E183" s="15">
        <f t="shared" si="22"/>
        <v>16.820780237620692</v>
      </c>
      <c r="F183" s="15">
        <f t="shared" si="23"/>
        <v>-30.819489461045247</v>
      </c>
      <c r="G183" s="15"/>
      <c r="H183" s="15"/>
      <c r="I183" s="15">
        <f t="shared" si="24"/>
        <v>16.820780237620692</v>
      </c>
      <c r="J183" s="54">
        <f t="shared" si="25"/>
        <v>30.819489461045247</v>
      </c>
      <c r="AG183" s="1">
        <f t="shared" si="46"/>
        <v>79</v>
      </c>
      <c r="AH183" s="28">
        <f t="shared" si="31"/>
        <v>-0.6663984416705624</v>
      </c>
      <c r="AI183" s="169">
        <v>27.41112445687605</v>
      </c>
      <c r="AJ183" s="115">
        <f t="shared" si="32"/>
        <v>-16.94443290542934</v>
      </c>
      <c r="AK183" s="107">
        <f t="shared" si="33"/>
        <v>21.546599209707125</v>
      </c>
      <c r="AL183" s="107">
        <f t="shared" si="34"/>
        <v>0.7388268582322084</v>
      </c>
      <c r="AM183" s="110">
        <f t="shared" si="35"/>
        <v>0.4668978142464688</v>
      </c>
      <c r="AN183" s="107"/>
      <c r="AO183" s="115">
        <f t="shared" si="27"/>
        <v>299.49708213937737</v>
      </c>
      <c r="AP183" s="107">
        <f t="shared" si="36"/>
        <v>8.54155477737558</v>
      </c>
      <c r="AQ183" s="107">
        <f t="shared" si="37"/>
        <v>-12.9563996496062</v>
      </c>
      <c r="AR183" s="110">
        <f t="shared" si="38"/>
        <v>15.235869129120415</v>
      </c>
      <c r="AS183" s="107"/>
      <c r="AT183" s="115">
        <f t="shared" si="39"/>
        <v>-0.7047192512132504</v>
      </c>
      <c r="AU183" s="107">
        <f t="shared" si="40"/>
        <v>1.0501594118285773</v>
      </c>
      <c r="AV183" s="107">
        <f t="shared" si="41"/>
        <v>27.391000514769374</v>
      </c>
      <c r="AW183" s="110">
        <f t="shared" si="28"/>
        <v>7.391000514769374</v>
      </c>
      <c r="AY183" s="120">
        <f t="shared" si="42"/>
        <v>-0.6216245317242584</v>
      </c>
      <c r="AZ183" s="121">
        <f t="shared" si="43"/>
        <v>12.652655958683075</v>
      </c>
      <c r="BB183" s="120">
        <v>-0.6663984416705624</v>
      </c>
      <c r="BC183" s="53">
        <v>27.41112445687605</v>
      </c>
      <c r="BD183" s="15">
        <f t="shared" si="29"/>
        <v>23.601651929729027</v>
      </c>
      <c r="BE183" s="29">
        <f t="shared" si="44"/>
        <v>-33.94029304492077</v>
      </c>
      <c r="BG183" s="120">
        <v>-0.6216245317242584</v>
      </c>
      <c r="BH183" s="53">
        <v>12.652655958683075</v>
      </c>
      <c r="BI183" s="15">
        <f t="shared" si="30"/>
        <v>10.595320347597797</v>
      </c>
      <c r="BJ183" s="29">
        <f t="shared" si="45"/>
        <v>26.915843371605405</v>
      </c>
    </row>
    <row r="184" spans="3:62" ht="12.75">
      <c r="C184" s="55"/>
      <c r="D184" s="56">
        <f t="shared" si="26"/>
        <v>20</v>
      </c>
      <c r="E184" s="61">
        <f t="shared" si="22"/>
        <v>7.248760728345108</v>
      </c>
      <c r="F184" s="61">
        <f t="shared" si="23"/>
        <v>-38.6401574001724</v>
      </c>
      <c r="G184" s="61"/>
      <c r="H184" s="61"/>
      <c r="I184" s="61">
        <f t="shared" si="24"/>
        <v>7.2487607283451725</v>
      </c>
      <c r="J184" s="57">
        <f t="shared" si="25"/>
        <v>38.64015740017237</v>
      </c>
      <c r="AG184" s="1">
        <f t="shared" si="46"/>
        <v>80</v>
      </c>
      <c r="AH184" s="28">
        <f t="shared" si="31"/>
        <v>-0.6346651825433924</v>
      </c>
      <c r="AI184" s="169">
        <v>27.311157804594973</v>
      </c>
      <c r="AJ184" s="115">
        <f t="shared" si="32"/>
        <v>-16.193002014006886</v>
      </c>
      <c r="AK184" s="107">
        <f t="shared" si="33"/>
        <v>21.992863078777575</v>
      </c>
      <c r="AL184" s="107">
        <f t="shared" si="34"/>
        <v>0.7649324308554579</v>
      </c>
      <c r="AM184" s="110">
        <f t="shared" si="35"/>
        <v>0.4218312090071574</v>
      </c>
      <c r="AN184" s="107"/>
      <c r="AO184" s="115">
        <f t="shared" si="27"/>
        <v>295.55767751317984</v>
      </c>
      <c r="AP184" s="107">
        <f t="shared" si="36"/>
        <v>8.468468802359013</v>
      </c>
      <c r="AQ184" s="107">
        <f t="shared" si="37"/>
        <v>-12.62073758066839</v>
      </c>
      <c r="AR184" s="110">
        <f t="shared" si="38"/>
        <v>15.515056652165487</v>
      </c>
      <c r="AS184" s="107"/>
      <c r="AT184" s="115">
        <f t="shared" si="39"/>
        <v>-0.68288909617462</v>
      </c>
      <c r="AU184" s="107">
        <f t="shared" si="40"/>
        <v>1.3165404974437918</v>
      </c>
      <c r="AV184" s="107">
        <f t="shared" si="41"/>
        <v>27.279407283628423</v>
      </c>
      <c r="AW184" s="110">
        <f t="shared" si="28"/>
        <v>7.279407283628423</v>
      </c>
      <c r="AY184" s="120">
        <f t="shared" si="42"/>
        <v>-0.5797594886446903</v>
      </c>
      <c r="AZ184" s="121">
        <f t="shared" si="43"/>
        <v>12.78854010187305</v>
      </c>
      <c r="BB184" s="120">
        <v>-0.6346651825433924</v>
      </c>
      <c r="BC184" s="53">
        <v>27.311157804594973</v>
      </c>
      <c r="BD184" s="15">
        <f t="shared" si="29"/>
        <v>23.06305542558556</v>
      </c>
      <c r="BE184" s="29">
        <f t="shared" si="44"/>
        <v>-34.628561619785366</v>
      </c>
      <c r="BG184" s="120">
        <v>-0.5797594886446903</v>
      </c>
      <c r="BH184" s="53">
        <v>12.78854010187305</v>
      </c>
      <c r="BI184" s="15">
        <f t="shared" si="30"/>
        <v>10.407170066164143</v>
      </c>
      <c r="BJ184" s="29">
        <f t="shared" si="45"/>
        <v>27.432198137237204</v>
      </c>
    </row>
    <row r="185" spans="2:62" ht="12.75">
      <c r="B185"/>
      <c r="C185"/>
      <c r="D185"/>
      <c r="E185"/>
      <c r="F185"/>
      <c r="G185"/>
      <c r="H185"/>
      <c r="I185"/>
      <c r="J185"/>
      <c r="K185"/>
      <c r="L185"/>
      <c r="AG185" s="1">
        <f t="shared" si="46"/>
        <v>81</v>
      </c>
      <c r="AH185" s="28">
        <f t="shared" si="31"/>
        <v>-0.6029319234162229</v>
      </c>
      <c r="AI185" s="169">
        <v>27.183317011215543</v>
      </c>
      <c r="AJ185" s="115">
        <f t="shared" si="32"/>
        <v>-15.414568043718425</v>
      </c>
      <c r="AK185" s="107">
        <f t="shared" si="33"/>
        <v>22.39026162772144</v>
      </c>
      <c r="AL185" s="107">
        <f t="shared" si="34"/>
        <v>0.7928992508732868</v>
      </c>
      <c r="AM185" s="110">
        <f t="shared" si="35"/>
        <v>0.3681946252665167</v>
      </c>
      <c r="AN185" s="107"/>
      <c r="AO185" s="115">
        <f t="shared" si="27"/>
        <v>289.8763237957513</v>
      </c>
      <c r="AP185" s="107">
        <f t="shared" si="36"/>
        <v>8.37811392018581</v>
      </c>
      <c r="AQ185" s="107">
        <f t="shared" si="37"/>
        <v>-12.329791528435424</v>
      </c>
      <c r="AR185" s="110">
        <f t="shared" si="38"/>
        <v>15.747261376675056</v>
      </c>
      <c r="AS185" s="107"/>
      <c r="AT185" s="115">
        <f t="shared" si="39"/>
        <v>-0.664276423083187</v>
      </c>
      <c r="AU185" s="107">
        <f t="shared" si="40"/>
        <v>1.666501307197792</v>
      </c>
      <c r="AV185" s="107">
        <f t="shared" si="41"/>
        <v>27.132185631189913</v>
      </c>
      <c r="AW185" s="110">
        <f t="shared" si="28"/>
        <v>7.1321856311899126</v>
      </c>
      <c r="AY185" s="120">
        <f t="shared" si="42"/>
        <v>-0.5354840190414557</v>
      </c>
      <c r="AZ185" s="121">
        <f t="shared" si="43"/>
        <v>12.975279312486776</v>
      </c>
      <c r="BB185" s="120">
        <v>-0.6029319234162229</v>
      </c>
      <c r="BC185" s="53">
        <v>27.183317011215543</v>
      </c>
      <c r="BD185" s="15">
        <f t="shared" si="29"/>
        <v>22.481581188748955</v>
      </c>
      <c r="BE185" s="29">
        <f t="shared" si="44"/>
        <v>-35.281074274602865</v>
      </c>
      <c r="BG185" s="120">
        <v>-0.5354840190414557</v>
      </c>
      <c r="BH185" s="53">
        <v>12.975279312486776</v>
      </c>
      <c r="BI185" s="15">
        <f t="shared" si="30"/>
        <v>10.215028387560295</v>
      </c>
      <c r="BJ185" s="29">
        <f t="shared" si="45"/>
        <v>28.000691737492744</v>
      </c>
    </row>
    <row r="186" spans="2:62" ht="12.75">
      <c r="B186"/>
      <c r="C186"/>
      <c r="D186"/>
      <c r="E186"/>
      <c r="F186"/>
      <c r="G186"/>
      <c r="H186"/>
      <c r="I186"/>
      <c r="J186"/>
      <c r="K186"/>
      <c r="L186"/>
      <c r="M186"/>
      <c r="AG186" s="1">
        <f t="shared" si="46"/>
        <v>82</v>
      </c>
      <c r="AH186" s="28">
        <f t="shared" si="31"/>
        <v>-0.571198664289053</v>
      </c>
      <c r="AI186" s="169">
        <v>27.018314268252595</v>
      </c>
      <c r="AJ186" s="115">
        <f t="shared" si="32"/>
        <v>-14.607203512260313</v>
      </c>
      <c r="AK186" s="107">
        <f t="shared" si="33"/>
        <v>22.729252329310608</v>
      </c>
      <c r="AL186" s="107">
        <f t="shared" si="34"/>
        <v>0.8168652950007029</v>
      </c>
      <c r="AM186" s="110">
        <f t="shared" si="35"/>
        <v>0.3137755052982474</v>
      </c>
      <c r="AN186" s="107"/>
      <c r="AO186" s="115">
        <f t="shared" si="27"/>
        <v>283.2473353791193</v>
      </c>
      <c r="AP186" s="107">
        <f t="shared" si="36"/>
        <v>8.253844384834894</v>
      </c>
      <c r="AQ186" s="107">
        <f t="shared" si="37"/>
        <v>-12.017349319755642</v>
      </c>
      <c r="AR186" s="110">
        <f t="shared" si="38"/>
        <v>15.986973301002557</v>
      </c>
      <c r="AS186" s="107"/>
      <c r="AT186" s="115">
        <f t="shared" si="39"/>
        <v>-0.6445858827661819</v>
      </c>
      <c r="AU186" s="107">
        <f t="shared" si="40"/>
        <v>1.981019623268943</v>
      </c>
      <c r="AV186" s="107">
        <f t="shared" si="41"/>
        <v>26.945590866601627</v>
      </c>
      <c r="AW186" s="110">
        <f t="shared" si="28"/>
        <v>6.945590866601627</v>
      </c>
      <c r="AY186" s="120">
        <f t="shared" si="42"/>
        <v>-0.4939839084443971</v>
      </c>
      <c r="AZ186" s="121">
        <f t="shared" si="43"/>
        <v>13.203864455905759</v>
      </c>
      <c r="BB186" s="120">
        <v>-0.571198664289053</v>
      </c>
      <c r="BC186" s="53">
        <v>27.018314268252595</v>
      </c>
      <c r="BD186" s="15">
        <f t="shared" si="29"/>
        <v>21.851974215711852</v>
      </c>
      <c r="BE186" s="29">
        <f t="shared" si="44"/>
        <v>-35.88963589179835</v>
      </c>
      <c r="BG186" s="120">
        <v>-0.4939839084443971</v>
      </c>
      <c r="BH186" s="53">
        <v>13.203864455905759</v>
      </c>
      <c r="BI186" s="15">
        <f t="shared" si="30"/>
        <v>10.048254148991251</v>
      </c>
      <c r="BJ186" s="29">
        <f t="shared" si="45"/>
        <v>28.5658989678382</v>
      </c>
    </row>
    <row r="187" spans="2:62" ht="12.75">
      <c r="B187"/>
      <c r="C187"/>
      <c r="D187"/>
      <c r="E187"/>
      <c r="F187"/>
      <c r="G187"/>
      <c r="H187"/>
      <c r="I187"/>
      <c r="J187"/>
      <c r="K187"/>
      <c r="L187"/>
      <c r="M187"/>
      <c r="AG187" s="1">
        <f t="shared" si="46"/>
        <v>83</v>
      </c>
      <c r="AH187" s="28">
        <f t="shared" si="31"/>
        <v>-0.5394654051618835</v>
      </c>
      <c r="AI187" s="169">
        <v>26.827806089549675</v>
      </c>
      <c r="AJ187" s="115">
        <f t="shared" si="32"/>
        <v>-13.78083745371702</v>
      </c>
      <c r="AK187" s="107">
        <f t="shared" si="33"/>
        <v>23.017812638317935</v>
      </c>
      <c r="AL187" s="107">
        <f t="shared" si="34"/>
        <v>0.8347559315124711</v>
      </c>
      <c r="AM187" s="110">
        <f t="shared" si="35"/>
        <v>0.26193665339401306</v>
      </c>
      <c r="AN187" s="107"/>
      <c r="AO187" s="115">
        <f t="shared" si="27"/>
        <v>276.201959313558</v>
      </c>
      <c r="AP187" s="107">
        <f t="shared" si="36"/>
        <v>8.106098763772234</v>
      </c>
      <c r="AQ187" s="107">
        <f t="shared" si="37"/>
        <v>-11.657553071453174</v>
      </c>
      <c r="AR187" s="110">
        <f t="shared" si="38"/>
        <v>16.251198613833154</v>
      </c>
      <c r="AS187" s="107"/>
      <c r="AT187" s="115">
        <f t="shared" si="39"/>
        <v>-0.622265677275583</v>
      </c>
      <c r="AU187" s="107">
        <f t="shared" si="40"/>
        <v>2.2188122947325457</v>
      </c>
      <c r="AV187" s="107">
        <f t="shared" si="41"/>
        <v>26.735894441353974</v>
      </c>
      <c r="AW187" s="110">
        <f t="shared" si="28"/>
        <v>6.735894441353974</v>
      </c>
      <c r="AY187" s="120">
        <f t="shared" si="42"/>
        <v>-0.45652083666041876</v>
      </c>
      <c r="AZ187" s="121">
        <f t="shared" si="43"/>
        <v>13.448406012244005</v>
      </c>
      <c r="BB187" s="120">
        <v>-0.5394654051618835</v>
      </c>
      <c r="BC187" s="53">
        <v>26.827806089549675</v>
      </c>
      <c r="BD187" s="15">
        <f t="shared" si="29"/>
        <v>21.18637977742606</v>
      </c>
      <c r="BE187" s="29">
        <f t="shared" si="44"/>
        <v>-36.45808286238561</v>
      </c>
      <c r="BG187" s="120">
        <v>-0.45652083666041876</v>
      </c>
      <c r="BH187" s="53">
        <v>13.448406012244005</v>
      </c>
      <c r="BI187" s="15">
        <f t="shared" si="30"/>
        <v>9.900399605180528</v>
      </c>
      <c r="BJ187" s="29">
        <f t="shared" si="45"/>
        <v>29.101742246839443</v>
      </c>
    </row>
    <row r="188" spans="2:62" ht="12.75">
      <c r="B188"/>
      <c r="C188"/>
      <c r="D188"/>
      <c r="E188"/>
      <c r="F188"/>
      <c r="G188"/>
      <c r="H188"/>
      <c r="I188"/>
      <c r="J188"/>
      <c r="K188"/>
      <c r="L188"/>
      <c r="M188"/>
      <c r="AG188" s="1">
        <f t="shared" si="46"/>
        <v>84</v>
      </c>
      <c r="AH188" s="28">
        <f t="shared" si="31"/>
        <v>-0.507732146034714</v>
      </c>
      <c r="AI188" s="169">
        <v>26.609992804562765</v>
      </c>
      <c r="AJ188" s="115">
        <f t="shared" si="32"/>
        <v>-12.93769164923537</v>
      </c>
      <c r="AK188" s="107">
        <f t="shared" si="33"/>
        <v>23.253125636098634</v>
      </c>
      <c r="AL188" s="107">
        <f t="shared" si="34"/>
        <v>0.8499286539385933</v>
      </c>
      <c r="AM188" s="110">
        <f t="shared" si="35"/>
        <v>0.2080097681496902</v>
      </c>
      <c r="AN188" s="107"/>
      <c r="AO188" s="115">
        <f t="shared" si="27"/>
        <v>268.32250465271255</v>
      </c>
      <c r="AP188" s="107">
        <f t="shared" si="36"/>
        <v>7.933307540229067</v>
      </c>
      <c r="AQ188" s="107">
        <f t="shared" si="37"/>
        <v>-11.287486187132133</v>
      </c>
      <c r="AR188" s="110">
        <f t="shared" si="38"/>
        <v>16.51038023715085</v>
      </c>
      <c r="AS188" s="107"/>
      <c r="AT188" s="115">
        <f t="shared" si="39"/>
        <v>-0.5996751209564767</v>
      </c>
      <c r="AU188" s="107">
        <f t="shared" si="40"/>
        <v>2.443156295261209</v>
      </c>
      <c r="AV188" s="107">
        <f t="shared" si="41"/>
        <v>26.49759808691738</v>
      </c>
      <c r="AW188" s="110">
        <f t="shared" si="28"/>
        <v>6.497598086917382</v>
      </c>
      <c r="AY188" s="120">
        <f t="shared" si="42"/>
        <v>-0.42066955955889723</v>
      </c>
      <c r="AZ188" s="121">
        <f t="shared" si="43"/>
        <v>13.721656973758368</v>
      </c>
      <c r="BB188" s="120">
        <v>-0.507732146034714</v>
      </c>
      <c r="BC188" s="53">
        <v>26.609992804562765</v>
      </c>
      <c r="BD188" s="15">
        <f t="shared" si="29"/>
        <v>20.48584763294352</v>
      </c>
      <c r="BE188" s="29">
        <f t="shared" si="44"/>
        <v>-36.98298453802229</v>
      </c>
      <c r="BG188" s="120">
        <v>-0.42066955955889723</v>
      </c>
      <c r="BH188" s="53">
        <v>13.721656973758368</v>
      </c>
      <c r="BI188" s="15">
        <f t="shared" si="30"/>
        <v>9.76220151483937</v>
      </c>
      <c r="BJ188" s="29">
        <f t="shared" si="45"/>
        <v>29.642784436518298</v>
      </c>
    </row>
    <row r="189" spans="2:62" ht="12.75">
      <c r="B189"/>
      <c r="C189"/>
      <c r="D189"/>
      <c r="E189"/>
      <c r="F189"/>
      <c r="G189"/>
      <c r="H189"/>
      <c r="I189"/>
      <c r="J189"/>
      <c r="K189"/>
      <c r="L189"/>
      <c r="M189"/>
      <c r="AG189" s="1">
        <f t="shared" si="46"/>
        <v>85</v>
      </c>
      <c r="AH189" s="28">
        <f t="shared" si="31"/>
        <v>-0.47599888690754444</v>
      </c>
      <c r="AI189" s="169">
        <v>26.36464624591625</v>
      </c>
      <c r="AJ189" s="115">
        <f t="shared" si="32"/>
        <v>-12.080980145839833</v>
      </c>
      <c r="AK189" s="107">
        <f t="shared" si="33"/>
        <v>23.433832174617315</v>
      </c>
      <c r="AL189" s="107">
        <f t="shared" si="34"/>
        <v>0.8616101626496491</v>
      </c>
      <c r="AM189" s="110">
        <f t="shared" si="35"/>
        <v>0.15329251110744124</v>
      </c>
      <c r="AN189" s="107"/>
      <c r="AO189" s="115">
        <f t="shared" si="27"/>
        <v>259.8786277955588</v>
      </c>
      <c r="AP189" s="107">
        <f t="shared" si="36"/>
        <v>7.732376404979073</v>
      </c>
      <c r="AQ189" s="107">
        <f t="shared" si="37"/>
        <v>-10.895664749892662</v>
      </c>
      <c r="AR189" s="110">
        <f t="shared" si="38"/>
        <v>16.77153808265499</v>
      </c>
      <c r="AS189" s="107"/>
      <c r="AT189" s="115">
        <f t="shared" si="39"/>
        <v>-0.5761306045029974</v>
      </c>
      <c r="AU189" s="107">
        <f t="shared" si="40"/>
        <v>2.6355280294063403</v>
      </c>
      <c r="AV189" s="107">
        <f t="shared" si="41"/>
        <v>26.232585912916008</v>
      </c>
      <c r="AW189" s="110">
        <f t="shared" si="28"/>
        <v>6.232585912916008</v>
      </c>
      <c r="AY189" s="120">
        <f t="shared" si="42"/>
        <v>-0.3869866063298524</v>
      </c>
      <c r="AZ189" s="121">
        <f t="shared" si="43"/>
        <v>14.017406986993894</v>
      </c>
      <c r="BB189" s="120">
        <v>-0.47599888690754444</v>
      </c>
      <c r="BC189" s="53">
        <v>26.36464624591625</v>
      </c>
      <c r="BD189" s="15">
        <f t="shared" si="29"/>
        <v>19.75288069244045</v>
      </c>
      <c r="BE189" s="29">
        <f t="shared" si="44"/>
        <v>-37.46190928915046</v>
      </c>
      <c r="BG189" s="120">
        <v>-0.3869866063298524</v>
      </c>
      <c r="BH189" s="53">
        <v>14.017406986993894</v>
      </c>
      <c r="BI189" s="15">
        <f t="shared" si="30"/>
        <v>9.635219439495547</v>
      </c>
      <c r="BJ189" s="29">
        <f t="shared" si="45"/>
        <v>30.180876435346434</v>
      </c>
    </row>
    <row r="190" spans="2:62" ht="12.75">
      <c r="B190"/>
      <c r="C190"/>
      <c r="D190"/>
      <c r="E190"/>
      <c r="F190"/>
      <c r="G190"/>
      <c r="H190"/>
      <c r="I190"/>
      <c r="J190"/>
      <c r="K190"/>
      <c r="L190"/>
      <c r="M190"/>
      <c r="AG190" s="1">
        <f t="shared" si="46"/>
        <v>86</v>
      </c>
      <c r="AH190" s="28">
        <f t="shared" si="31"/>
        <v>-0.4442656277803749</v>
      </c>
      <c r="AI190" s="169">
        <v>26.092610704543077</v>
      </c>
      <c r="AJ190" s="115">
        <f t="shared" si="32"/>
        <v>-11.214471323936072</v>
      </c>
      <c r="AK190" s="107">
        <f t="shared" si="33"/>
        <v>23.559710658313517</v>
      </c>
      <c r="AL190" s="107">
        <f t="shared" si="34"/>
        <v>0.8693508189858656</v>
      </c>
      <c r="AM190" s="110">
        <f t="shared" si="35"/>
        <v>0.09890732031349891</v>
      </c>
      <c r="AN190" s="107"/>
      <c r="AO190" s="115">
        <f t="shared" si="27"/>
        <v>251.1786243467275</v>
      </c>
      <c r="AP190" s="107">
        <f t="shared" si="36"/>
        <v>7.500757530438243</v>
      </c>
      <c r="AQ190" s="107">
        <f t="shared" si="37"/>
        <v>-10.472591496279128</v>
      </c>
      <c r="AR190" s="110">
        <f t="shared" si="38"/>
        <v>17.038920956212632</v>
      </c>
      <c r="AS190" s="107"/>
      <c r="AT190" s="115">
        <f t="shared" si="39"/>
        <v>-0.5511057343012451</v>
      </c>
      <c r="AU190" s="107">
        <f t="shared" si="40"/>
        <v>2.782436752039543</v>
      </c>
      <c r="AV190" s="107">
        <f t="shared" si="41"/>
        <v>25.94383123402817</v>
      </c>
      <c r="AW190" s="110">
        <f t="shared" si="28"/>
        <v>5.9438312340281705</v>
      </c>
      <c r="AY190" s="120">
        <f t="shared" si="42"/>
        <v>-0.3556808609334616</v>
      </c>
      <c r="AZ190" s="121">
        <f t="shared" si="43"/>
        <v>14.32891603215618</v>
      </c>
      <c r="BB190" s="120">
        <v>-0.4442656277803749</v>
      </c>
      <c r="BC190" s="53">
        <v>26.092610704543077</v>
      </c>
      <c r="BD190" s="15">
        <f t="shared" si="29"/>
        <v>18.990910801452266</v>
      </c>
      <c r="BE190" s="29">
        <f t="shared" si="44"/>
        <v>-37.89328478256912</v>
      </c>
      <c r="BG190" s="120">
        <v>-0.3556808609334616</v>
      </c>
      <c r="BH190" s="53">
        <v>14.32891603215618</v>
      </c>
      <c r="BI190" s="15">
        <f t="shared" si="30"/>
        <v>9.518767407851431</v>
      </c>
      <c r="BJ190" s="29">
        <f t="shared" si="45"/>
        <v>30.710317534592882</v>
      </c>
    </row>
    <row r="191" spans="2:62" ht="12.75">
      <c r="B191"/>
      <c r="C191"/>
      <c r="D191"/>
      <c r="E191"/>
      <c r="F191"/>
      <c r="G191"/>
      <c r="H191"/>
      <c r="I191"/>
      <c r="J191"/>
      <c r="K191"/>
      <c r="L191"/>
      <c r="M191"/>
      <c r="AG191" s="1">
        <f t="shared" si="46"/>
        <v>87</v>
      </c>
      <c r="AH191" s="28">
        <f t="shared" si="31"/>
        <v>-0.412532368653205</v>
      </c>
      <c r="AI191" s="169">
        <v>25.795686769976818</v>
      </c>
      <c r="AJ191" s="115">
        <f t="shared" si="32"/>
        <v>-10.342278507868102</v>
      </c>
      <c r="AK191" s="107">
        <f t="shared" si="33"/>
        <v>23.631646815244313</v>
      </c>
      <c r="AL191" s="107">
        <f t="shared" si="34"/>
        <v>0.8729832352742957</v>
      </c>
      <c r="AM191" s="110">
        <f t="shared" si="35"/>
        <v>0.04573553376005535</v>
      </c>
      <c r="AN191" s="107"/>
      <c r="AO191" s="115">
        <f t="shared" si="27"/>
        <v>242.50858917562726</v>
      </c>
      <c r="AP191" s="107">
        <f t="shared" si="36"/>
        <v>7.236869382142182</v>
      </c>
      <c r="AQ191" s="107">
        <f t="shared" si="37"/>
        <v>-10.011296423924026</v>
      </c>
      <c r="AR191" s="110">
        <f t="shared" si="38"/>
        <v>17.313981168764336</v>
      </c>
      <c r="AS191" s="107"/>
      <c r="AT191" s="115">
        <f t="shared" si="39"/>
        <v>-0.5242510978221792</v>
      </c>
      <c r="AU191" s="107">
        <f t="shared" si="40"/>
        <v>2.8758702962773257</v>
      </c>
      <c r="AV191" s="107">
        <f t="shared" si="41"/>
        <v>25.634875189353796</v>
      </c>
      <c r="AW191" s="110">
        <f t="shared" si="28"/>
        <v>5.634875189353796</v>
      </c>
      <c r="AY191" s="120">
        <f t="shared" si="42"/>
        <v>-0.32666509103824026</v>
      </c>
      <c r="AZ191" s="121">
        <f t="shared" si="43"/>
        <v>14.650168626553532</v>
      </c>
      <c r="BB191" s="120">
        <v>-0.412532368653205</v>
      </c>
      <c r="BC191" s="53">
        <v>25.795686769976818</v>
      </c>
      <c r="BD191" s="15">
        <f t="shared" si="29"/>
        <v>18.204092632177332</v>
      </c>
      <c r="BE191" s="29">
        <f t="shared" si="44"/>
        <v>-38.276445698599716</v>
      </c>
      <c r="BG191" s="120">
        <v>-0.32666509103824026</v>
      </c>
      <c r="BH191" s="53">
        <v>14.650168626553532</v>
      </c>
      <c r="BI191" s="15">
        <f t="shared" si="30"/>
        <v>9.410389586115592</v>
      </c>
      <c r="BJ191" s="29">
        <f t="shared" si="45"/>
        <v>31.228179221226416</v>
      </c>
    </row>
    <row r="192" spans="2:62" ht="12.75">
      <c r="B192"/>
      <c r="C192"/>
      <c r="D192"/>
      <c r="E192"/>
      <c r="F192"/>
      <c r="G192"/>
      <c r="H192"/>
      <c r="I192"/>
      <c r="J192"/>
      <c r="K192"/>
      <c r="L192"/>
      <c r="M192"/>
      <c r="AG192" s="1">
        <f t="shared" si="46"/>
        <v>88</v>
      </c>
      <c r="AH192" s="28">
        <f t="shared" si="31"/>
        <v>-0.38079910952603546</v>
      </c>
      <c r="AI192" s="169">
        <v>25.476086457441394</v>
      </c>
      <c r="AJ192" s="115">
        <f t="shared" si="32"/>
        <v>-9.468504853387481</v>
      </c>
      <c r="AK192" s="107">
        <f t="shared" si="33"/>
        <v>23.651181725833627</v>
      </c>
      <c r="AL192" s="107">
        <f t="shared" si="34"/>
        <v>0.872637037725589</v>
      </c>
      <c r="AM192" s="110">
        <f t="shared" si="35"/>
        <v>-0.005785631113758072</v>
      </c>
      <c r="AN192" s="107"/>
      <c r="AO192" s="115">
        <f t="shared" si="27"/>
        <v>234.06154423218743</v>
      </c>
      <c r="AP192" s="107">
        <f t="shared" si="36"/>
        <v>6.940046563432579</v>
      </c>
      <c r="AQ192" s="107">
        <f t="shared" si="37"/>
        <v>-9.508657402715807</v>
      </c>
      <c r="AR192" s="110">
        <f t="shared" si="38"/>
        <v>17.59504005104217</v>
      </c>
      <c r="AS192" s="107"/>
      <c r="AT192" s="115">
        <f t="shared" si="39"/>
        <v>-0.4954560028816647</v>
      </c>
      <c r="AU192" s="107">
        <f t="shared" si="40"/>
        <v>2.9146131040742422</v>
      </c>
      <c r="AV192" s="107">
        <f t="shared" si="41"/>
        <v>25.30881292436663</v>
      </c>
      <c r="AW192" s="110">
        <f t="shared" si="28"/>
        <v>5.308812924366631</v>
      </c>
      <c r="AY192" s="120">
        <f t="shared" si="42"/>
        <v>-0.29960713168883446</v>
      </c>
      <c r="AZ192" s="121">
        <f t="shared" si="43"/>
        <v>14.977514721665216</v>
      </c>
      <c r="BB192" s="120">
        <v>-0.38079910952603546</v>
      </c>
      <c r="BC192" s="53">
        <v>25.476086457441394</v>
      </c>
      <c r="BD192" s="15">
        <f t="shared" si="29"/>
        <v>17.39680890423079</v>
      </c>
      <c r="BE192" s="29">
        <f t="shared" si="44"/>
        <v>-38.611341196611946</v>
      </c>
      <c r="BG192" s="120">
        <v>-0.29960713168883446</v>
      </c>
      <c r="BH192" s="53">
        <v>14.977514721665216</v>
      </c>
      <c r="BI192" s="15">
        <f t="shared" si="30"/>
        <v>9.306573355150455</v>
      </c>
      <c r="BJ192" s="29">
        <f t="shared" si="45"/>
        <v>31.735145487930765</v>
      </c>
    </row>
    <row r="193" spans="2:62" ht="12.75">
      <c r="B193"/>
      <c r="C193"/>
      <c r="D193"/>
      <c r="E193"/>
      <c r="F193"/>
      <c r="G193"/>
      <c r="H193"/>
      <c r="I193"/>
      <c r="J193"/>
      <c r="K193"/>
      <c r="L193"/>
      <c r="M193"/>
      <c r="AG193" s="1">
        <f t="shared" si="46"/>
        <v>89</v>
      </c>
      <c r="AH193" s="28">
        <f t="shared" si="31"/>
        <v>-0.34906585039886595</v>
      </c>
      <c r="AI193" s="169">
        <v>25.135959387722163</v>
      </c>
      <c r="AJ193" s="115">
        <f t="shared" si="32"/>
        <v>-8.597004432416924</v>
      </c>
      <c r="AK193" s="107">
        <f t="shared" si="33"/>
        <v>23.620075553016797</v>
      </c>
      <c r="AL193" s="107">
        <f t="shared" si="34"/>
        <v>0.8687198086700234</v>
      </c>
      <c r="AM193" s="110">
        <f t="shared" si="35"/>
        <v>-0.05592018915647046</v>
      </c>
      <c r="AN193" s="107"/>
      <c r="AO193" s="115">
        <f t="shared" si="27"/>
        <v>225.8699557206083</v>
      </c>
      <c r="AP193" s="107">
        <f t="shared" si="36"/>
        <v>6.610587352626164</v>
      </c>
      <c r="AQ193" s="107">
        <f t="shared" si="37"/>
        <v>-8.96666972761115</v>
      </c>
      <c r="AR193" s="110">
        <f t="shared" si="38"/>
        <v>17.87732737284692</v>
      </c>
      <c r="AS193" s="107"/>
      <c r="AT193" s="115">
        <f t="shared" si="39"/>
        <v>-0.464900077565786</v>
      </c>
      <c r="AU193" s="107">
        <f t="shared" si="40"/>
        <v>2.905097688049527</v>
      </c>
      <c r="AV193" s="107">
        <f t="shared" si="41"/>
        <v>24.96751613124756</v>
      </c>
      <c r="AW193" s="110">
        <f t="shared" si="28"/>
        <v>4.96751613124756</v>
      </c>
      <c r="AY193" s="120">
        <f t="shared" si="42"/>
        <v>-0.273998746304815</v>
      </c>
      <c r="AZ193" s="121">
        <f t="shared" si="43"/>
        <v>15.310622581770247</v>
      </c>
      <c r="BB193" s="120">
        <v>-0.34906585039886595</v>
      </c>
      <c r="BC193" s="53">
        <v>25.135959387722163</v>
      </c>
      <c r="BD193" s="15">
        <f t="shared" si="29"/>
        <v>16.573289592974202</v>
      </c>
      <c r="BE193" s="29">
        <f t="shared" si="44"/>
        <v>-38.898214900054214</v>
      </c>
      <c r="BG193" s="120">
        <v>-0.273998746304815</v>
      </c>
      <c r="BH193" s="53">
        <v>15.310622581770247</v>
      </c>
      <c r="BI193" s="15">
        <f t="shared" si="30"/>
        <v>9.20326896640479</v>
      </c>
      <c r="BJ193" s="29">
        <f t="shared" si="45"/>
        <v>32.23580827626126</v>
      </c>
    </row>
    <row r="194" spans="2:62" ht="12.75">
      <c r="B194"/>
      <c r="C194"/>
      <c r="D194"/>
      <c r="E194"/>
      <c r="F194"/>
      <c r="G194"/>
      <c r="H194"/>
      <c r="I194"/>
      <c r="J194"/>
      <c r="K194"/>
      <c r="L194"/>
      <c r="M194"/>
      <c r="AG194" s="1">
        <f t="shared" si="46"/>
        <v>90</v>
      </c>
      <c r="AH194" s="28">
        <f t="shared" si="31"/>
        <v>-0.31733259127169644</v>
      </c>
      <c r="AI194" s="169">
        <v>24.776399269448298</v>
      </c>
      <c r="AJ194" s="115">
        <f t="shared" si="32"/>
        <v>-7.731065236047434</v>
      </c>
      <c r="AK194" s="107">
        <f t="shared" si="33"/>
        <v>23.539341347520686</v>
      </c>
      <c r="AL194" s="107">
        <f t="shared" si="34"/>
        <v>0.862141023366819</v>
      </c>
      <c r="AM194" s="110">
        <f t="shared" si="35"/>
        <v>-0.1068663138333843</v>
      </c>
      <c r="AN194" s="107"/>
      <c r="AO194" s="115">
        <f t="shared" si="27"/>
        <v>217.59536096708982</v>
      </c>
      <c r="AP194" s="107">
        <f t="shared" si="36"/>
        <v>6.2500070204611164</v>
      </c>
      <c r="AQ194" s="107">
        <f t="shared" si="37"/>
        <v>-8.398980447756887</v>
      </c>
      <c r="AR194" s="110">
        <f t="shared" si="38"/>
        <v>18.15095389885054</v>
      </c>
      <c r="AS194" s="107"/>
      <c r="AT194" s="115">
        <f t="shared" si="39"/>
        <v>-0.4333891486146722</v>
      </c>
      <c r="AU194" s="107">
        <f t="shared" si="40"/>
        <v>2.869012952119923</v>
      </c>
      <c r="AV194" s="107">
        <f t="shared" si="41"/>
        <v>24.609728268302483</v>
      </c>
      <c r="AW194" s="110">
        <f t="shared" si="28"/>
        <v>4.609728268302483</v>
      </c>
      <c r="AY194" s="120">
        <f t="shared" si="42"/>
        <v>-0.24908732933661312</v>
      </c>
      <c r="AZ194" s="121">
        <f t="shared" si="43"/>
        <v>15.655404794987563</v>
      </c>
      <c r="BB194" s="120">
        <v>-0.31733259127169644</v>
      </c>
      <c r="BC194" s="53">
        <v>24.776399269448298</v>
      </c>
      <c r="BD194" s="15">
        <f t="shared" si="29"/>
        <v>15.736966300097201</v>
      </c>
      <c r="BE194" s="29">
        <f t="shared" si="44"/>
        <v>-39.13681928714182</v>
      </c>
      <c r="BG194" s="120">
        <v>-0.24908732933661312</v>
      </c>
      <c r="BH194" s="53">
        <v>15.655404794987563</v>
      </c>
      <c r="BI194" s="15">
        <f t="shared" si="30"/>
        <v>9.095955753648438</v>
      </c>
      <c r="BJ194" s="29">
        <f t="shared" si="45"/>
        <v>32.741871456838254</v>
      </c>
    </row>
    <row r="195" spans="2:62" ht="12.75">
      <c r="B195"/>
      <c r="C195"/>
      <c r="D195"/>
      <c r="E195"/>
      <c r="F195"/>
      <c r="G195"/>
      <c r="H195"/>
      <c r="I195"/>
      <c r="J195"/>
      <c r="K195"/>
      <c r="L195"/>
      <c r="M195"/>
      <c r="AG195" s="1">
        <f t="shared" si="46"/>
        <v>91</v>
      </c>
      <c r="AH195" s="28">
        <f t="shared" si="31"/>
        <v>-0.28559933214452693</v>
      </c>
      <c r="AI195" s="169">
        <v>24.394491225064634</v>
      </c>
      <c r="AJ195" s="115">
        <f t="shared" si="32"/>
        <v>-6.872722385683286</v>
      </c>
      <c r="AK195" s="107">
        <f t="shared" si="33"/>
        <v>23.406342925350028</v>
      </c>
      <c r="AL195" s="107">
        <f t="shared" si="34"/>
        <v>0.8537421793204976</v>
      </c>
      <c r="AM195" s="110">
        <f t="shared" si="35"/>
        <v>-0.16193820995674102</v>
      </c>
      <c r="AN195" s="107"/>
      <c r="AO195" s="115">
        <f t="shared" si="27"/>
        <v>208.76456913842475</v>
      </c>
      <c r="AP195" s="107">
        <f t="shared" si="36"/>
        <v>5.855304204033617</v>
      </c>
      <c r="AQ195" s="107">
        <f t="shared" si="37"/>
        <v>-7.82091986723667</v>
      </c>
      <c r="AR195" s="110">
        <f t="shared" si="38"/>
        <v>18.407422753613897</v>
      </c>
      <c r="AS195" s="107"/>
      <c r="AT195" s="115">
        <f t="shared" si="39"/>
        <v>-0.4017678095231314</v>
      </c>
      <c r="AU195" s="107">
        <f t="shared" si="40"/>
        <v>2.827501299136321</v>
      </c>
      <c r="AV195" s="107">
        <f t="shared" si="41"/>
        <v>24.23007301955852</v>
      </c>
      <c r="AW195" s="110">
        <f t="shared" si="28"/>
        <v>4.230073019558521</v>
      </c>
      <c r="AY195" s="120">
        <f t="shared" si="42"/>
        <v>-0.22435584919253782</v>
      </c>
      <c r="AZ195" s="121">
        <f t="shared" si="43"/>
        <v>16.021403202125388</v>
      </c>
      <c r="BB195" s="120">
        <v>-0.28559933214452693</v>
      </c>
      <c r="BC195" s="53">
        <v>24.394491225064634</v>
      </c>
      <c r="BD195" s="15">
        <f t="shared" si="29"/>
        <v>14.88878032141404</v>
      </c>
      <c r="BE195" s="29">
        <f t="shared" si="44"/>
        <v>-39.323959808238826</v>
      </c>
      <c r="BG195" s="120">
        <v>-0.22435584919253782</v>
      </c>
      <c r="BH195" s="53">
        <v>16.021403202125388</v>
      </c>
      <c r="BI195" s="15">
        <f t="shared" si="30"/>
        <v>8.983298463233952</v>
      </c>
      <c r="BJ195" s="29">
        <f t="shared" si="45"/>
        <v>33.26596054892114</v>
      </c>
    </row>
    <row r="196" spans="2:62" ht="12.75">
      <c r="B196"/>
      <c r="C196"/>
      <c r="D196"/>
      <c r="E196"/>
      <c r="F196"/>
      <c r="G196"/>
      <c r="H196"/>
      <c r="I196"/>
      <c r="J196"/>
      <c r="K196"/>
      <c r="L196"/>
      <c r="M196"/>
      <c r="AG196" s="1">
        <f t="shared" si="46"/>
        <v>92</v>
      </c>
      <c r="AH196" s="28">
        <f t="shared" si="31"/>
        <v>-0.253866073017357</v>
      </c>
      <c r="AI196" s="169">
        <v>23.984189341973114</v>
      </c>
      <c r="AJ196" s="115">
        <f t="shared" si="32"/>
        <v>-6.023580877406439</v>
      </c>
      <c r="AK196" s="107">
        <f t="shared" si="33"/>
        <v>23.215464927607204</v>
      </c>
      <c r="AL196" s="107">
        <f t="shared" si="34"/>
        <v>0.8414893637240226</v>
      </c>
      <c r="AM196" s="110">
        <f t="shared" si="35"/>
        <v>-0.21431869083069444</v>
      </c>
      <c r="AN196" s="107"/>
      <c r="AO196" s="115">
        <f t="shared" si="27"/>
        <v>200.7270330323536</v>
      </c>
      <c r="AP196" s="107">
        <f t="shared" si="36"/>
        <v>5.406611141873118</v>
      </c>
      <c r="AQ196" s="107">
        <f t="shared" si="37"/>
        <v>-7.182318699163332</v>
      </c>
      <c r="AR196" s="110">
        <f t="shared" si="38"/>
        <v>18.665859157929184</v>
      </c>
      <c r="AS196" s="107"/>
      <c r="AT196" s="115">
        <f t="shared" si="39"/>
        <v>-0.36732046707833116</v>
      </c>
      <c r="AU196" s="107">
        <f t="shared" si="40"/>
        <v>2.715277778762982</v>
      </c>
      <c r="AV196" s="107">
        <f t="shared" si="41"/>
        <v>23.82999380981398</v>
      </c>
      <c r="AW196" s="110">
        <f t="shared" si="28"/>
        <v>3.829993809813981</v>
      </c>
      <c r="AY196" s="120">
        <f t="shared" si="42"/>
        <v>-0.20095195672743385</v>
      </c>
      <c r="AZ196" s="121">
        <f t="shared" si="43"/>
        <v>16.39639697026448</v>
      </c>
      <c r="BB196" s="120">
        <v>-0.253866073017357</v>
      </c>
      <c r="BC196" s="53">
        <v>23.984189341973114</v>
      </c>
      <c r="BD196" s="15">
        <f t="shared" si="29"/>
        <v>14.028192306251889</v>
      </c>
      <c r="BE196" s="29">
        <f t="shared" si="44"/>
        <v>-39.45382119303125</v>
      </c>
      <c r="BG196" s="120">
        <v>-0.20095195672743385</v>
      </c>
      <c r="BH196" s="53">
        <v>16.39639697026448</v>
      </c>
      <c r="BI196" s="15">
        <f t="shared" si="30"/>
        <v>8.873328993429517</v>
      </c>
      <c r="BJ196" s="29">
        <f t="shared" si="45"/>
        <v>33.787888387307945</v>
      </c>
    </row>
    <row r="197" spans="2:62" ht="12.75">
      <c r="B197"/>
      <c r="C197"/>
      <c r="D197"/>
      <c r="E197"/>
      <c r="F197"/>
      <c r="G197"/>
      <c r="H197"/>
      <c r="I197"/>
      <c r="J197"/>
      <c r="K197"/>
      <c r="L197"/>
      <c r="M197"/>
      <c r="AG197" s="1">
        <f t="shared" si="46"/>
        <v>93</v>
      </c>
      <c r="AH197" s="28">
        <f t="shared" si="31"/>
        <v>-0.22213281389018746</v>
      </c>
      <c r="AI197" s="169">
        <v>23.55649361196722</v>
      </c>
      <c r="AJ197" s="115">
        <f t="shared" si="32"/>
        <v>-5.1897436582352405</v>
      </c>
      <c r="AK197" s="107">
        <f t="shared" si="33"/>
        <v>22.97770554368864</v>
      </c>
      <c r="AL197" s="107">
        <f t="shared" si="34"/>
        <v>0.824825096825657</v>
      </c>
      <c r="AM197" s="110">
        <f t="shared" si="35"/>
        <v>-0.26067878198508865</v>
      </c>
      <c r="AN197" s="107"/>
      <c r="AO197" s="115">
        <f t="shared" si="27"/>
        <v>193.83419192047205</v>
      </c>
      <c r="AP197" s="107">
        <f t="shared" si="36"/>
        <v>4.914268468909687</v>
      </c>
      <c r="AQ197" s="107">
        <f t="shared" si="37"/>
        <v>-6.470789177058344</v>
      </c>
      <c r="AR197" s="110">
        <f t="shared" si="38"/>
        <v>18.924293577992934</v>
      </c>
      <c r="AS197" s="107"/>
      <c r="AT197" s="115">
        <f t="shared" si="39"/>
        <v>-0.32946775778967136</v>
      </c>
      <c r="AU197" s="107">
        <f t="shared" si="40"/>
        <v>2.5235827881381607</v>
      </c>
      <c r="AV197" s="107">
        <f t="shared" si="41"/>
        <v>23.420929127642765</v>
      </c>
      <c r="AW197" s="110">
        <f t="shared" si="28"/>
        <v>3.420929127642765</v>
      </c>
      <c r="AY197" s="120">
        <f t="shared" si="42"/>
        <v>-0.17841228664333167</v>
      </c>
      <c r="AZ197" s="121">
        <f t="shared" si="43"/>
        <v>16.770034617711175</v>
      </c>
      <c r="BB197" s="120">
        <v>-0.22213281389018746</v>
      </c>
      <c r="BC197" s="53">
        <v>23.55649361196722</v>
      </c>
      <c r="BD197" s="15">
        <f t="shared" si="29"/>
        <v>13.16487641143099</v>
      </c>
      <c r="BE197" s="29">
        <f t="shared" si="44"/>
        <v>-39.534441900458795</v>
      </c>
      <c r="BG197" s="120">
        <v>-0.17841228664333167</v>
      </c>
      <c r="BH197" s="53">
        <v>16.770034617711175</v>
      </c>
      <c r="BI197" s="15">
        <f t="shared" si="30"/>
        <v>8.755397889655251</v>
      </c>
      <c r="BJ197" s="29">
        <f t="shared" si="45"/>
        <v>34.303044042197854</v>
      </c>
    </row>
    <row r="198" spans="2:62" ht="12.75">
      <c r="B198"/>
      <c r="C198"/>
      <c r="D198"/>
      <c r="E198"/>
      <c r="F198"/>
      <c r="G198"/>
      <c r="H198"/>
      <c r="I198"/>
      <c r="J198"/>
      <c r="K198"/>
      <c r="L198"/>
      <c r="M198"/>
      <c r="AG198" s="1">
        <f t="shared" si="46"/>
        <v>94</v>
      </c>
      <c r="AH198" s="28">
        <f t="shared" si="31"/>
        <v>-0.1903995547630175</v>
      </c>
      <c r="AI198" s="169">
        <v>23.111767103762944</v>
      </c>
      <c r="AJ198" s="115">
        <f t="shared" si="32"/>
        <v>-4.373930683755125</v>
      </c>
      <c r="AK198" s="107">
        <f t="shared" si="33"/>
        <v>22.694107363637027</v>
      </c>
      <c r="AL198" s="107">
        <f t="shared" si="34"/>
        <v>0.8062637420615444</v>
      </c>
      <c r="AM198" s="110">
        <f t="shared" si="35"/>
        <v>-0.31084278731127135</v>
      </c>
      <c r="AN198" s="107"/>
      <c r="AO198" s="115">
        <f t="shared" si="27"/>
        <v>186.7195812671756</v>
      </c>
      <c r="AP198" s="107">
        <f t="shared" si="36"/>
        <v>4.383771103969697</v>
      </c>
      <c r="AQ198" s="107">
        <f t="shared" si="37"/>
        <v>-5.736594312647675</v>
      </c>
      <c r="AR198" s="110">
        <f t="shared" si="38"/>
        <v>19.15963166900915</v>
      </c>
      <c r="AS198" s="107"/>
      <c r="AT198" s="115">
        <f t="shared" si="39"/>
        <v>-0.2909158530507025</v>
      </c>
      <c r="AU198" s="107">
        <f t="shared" si="40"/>
        <v>2.3191993193165183</v>
      </c>
      <c r="AV198" s="107">
        <f t="shared" si="41"/>
        <v>22.99511020142893</v>
      </c>
      <c r="AW198" s="110">
        <f t="shared" si="28"/>
        <v>2.995110201428929</v>
      </c>
      <c r="AY198" s="120">
        <f t="shared" si="42"/>
        <v>-0.15536789153332228</v>
      </c>
      <c r="AZ198" s="121">
        <f t="shared" si="43"/>
        <v>17.162312272659086</v>
      </c>
      <c r="BB198" s="120">
        <v>-0.1903995547630175</v>
      </c>
      <c r="BC198" s="53">
        <v>23.111767103762944</v>
      </c>
      <c r="BD198" s="15">
        <f t="shared" si="29"/>
        <v>12.301745531250962</v>
      </c>
      <c r="BE198" s="29">
        <f t="shared" si="44"/>
        <v>-39.56580781728488</v>
      </c>
      <c r="BG198" s="120">
        <v>-0.15536789153332228</v>
      </c>
      <c r="BH198" s="53">
        <v>17.162312272659086</v>
      </c>
      <c r="BI198" s="15">
        <f t="shared" si="30"/>
        <v>8.620536352701677</v>
      </c>
      <c r="BJ198" s="29">
        <f t="shared" si="45"/>
        <v>34.84019257071867</v>
      </c>
    </row>
    <row r="199" spans="2:62" ht="12.75">
      <c r="B199"/>
      <c r="C199"/>
      <c r="D199"/>
      <c r="E199"/>
      <c r="F199"/>
      <c r="G199"/>
      <c r="H199"/>
      <c r="I199"/>
      <c r="J199"/>
      <c r="K199"/>
      <c r="L199"/>
      <c r="M199"/>
      <c r="AG199" s="1">
        <f t="shared" si="46"/>
        <v>95</v>
      </c>
      <c r="AH199" s="28">
        <f t="shared" si="31"/>
        <v>-0.158666295635848</v>
      </c>
      <c r="AI199" s="169">
        <v>22.64040866269007</v>
      </c>
      <c r="AJ199" s="115">
        <f t="shared" si="32"/>
        <v>-3.5772161741121518</v>
      </c>
      <c r="AK199" s="107">
        <f t="shared" si="33"/>
        <v>22.356019969066097</v>
      </c>
      <c r="AL199" s="107">
        <f t="shared" si="34"/>
        <v>0.7851058273137428</v>
      </c>
      <c r="AM199" s="110">
        <f t="shared" si="35"/>
        <v>-0.3623444584199049</v>
      </c>
      <c r="AN199" s="107"/>
      <c r="AO199" s="115">
        <f t="shared" si="27"/>
        <v>180.06598830767354</v>
      </c>
      <c r="AP199" s="107">
        <f t="shared" si="36"/>
        <v>3.794099764151229</v>
      </c>
      <c r="AQ199" s="107">
        <f t="shared" si="37"/>
        <v>-4.951987198344618</v>
      </c>
      <c r="AR199" s="110">
        <f t="shared" si="38"/>
        <v>19.37725013482127</v>
      </c>
      <c r="AS199" s="107"/>
      <c r="AT199" s="115">
        <f t="shared" si="39"/>
        <v>-0.25020167529177584</v>
      </c>
      <c r="AU199" s="107">
        <f t="shared" si="40"/>
        <v>2.0695056050326213</v>
      </c>
      <c r="AV199" s="107">
        <f t="shared" si="41"/>
        <v>22.545625982978386</v>
      </c>
      <c r="AW199" s="110">
        <f t="shared" si="28"/>
        <v>2.545625982978386</v>
      </c>
      <c r="AY199" s="120">
        <f t="shared" si="42"/>
        <v>-0.132186050046264</v>
      </c>
      <c r="AZ199" s="121">
        <f t="shared" si="43"/>
        <v>17.576632947619423</v>
      </c>
      <c r="BB199" s="120">
        <v>-0.158666295635848</v>
      </c>
      <c r="BC199" s="53">
        <v>22.64040866269007</v>
      </c>
      <c r="BD199" s="15">
        <f t="shared" si="29"/>
        <v>11.436665606687955</v>
      </c>
      <c r="BE199" s="29">
        <f t="shared" si="44"/>
        <v>-39.53946734725419</v>
      </c>
      <c r="BG199" s="120">
        <v>-0.132186050046264</v>
      </c>
      <c r="BH199" s="53">
        <v>17.576632947619423</v>
      </c>
      <c r="BI199" s="15">
        <f t="shared" si="30"/>
        <v>8.473978637536025</v>
      </c>
      <c r="BJ199" s="29">
        <f t="shared" si="45"/>
        <v>35.39901658632537</v>
      </c>
    </row>
    <row r="200" spans="2:62" ht="12.75">
      <c r="B200"/>
      <c r="C200"/>
      <c r="D200"/>
      <c r="E200"/>
      <c r="F200"/>
      <c r="G200"/>
      <c r="H200"/>
      <c r="I200"/>
      <c r="J200"/>
      <c r="K200"/>
      <c r="L200"/>
      <c r="M200"/>
      <c r="AG200" s="1">
        <f t="shared" si="46"/>
        <v>96</v>
      </c>
      <c r="AH200" s="28">
        <f t="shared" si="31"/>
        <v>-0.1269330365086785</v>
      </c>
      <c r="AI200" s="169">
        <v>22.147600034422833</v>
      </c>
      <c r="AJ200" s="115">
        <f t="shared" si="32"/>
        <v>-2.8037190291276395</v>
      </c>
      <c r="AK200" s="107">
        <f t="shared" si="33"/>
        <v>21.969418446797217</v>
      </c>
      <c r="AL200" s="107">
        <f t="shared" si="34"/>
        <v>0.7602136899002114</v>
      </c>
      <c r="AM200" s="110">
        <f t="shared" si="35"/>
        <v>-0.4081766092458068</v>
      </c>
      <c r="AN200" s="107"/>
      <c r="AO200" s="115">
        <f t="shared" si="27"/>
        <v>174.62920944210504</v>
      </c>
      <c r="AP200" s="107">
        <f t="shared" si="36"/>
        <v>3.1460063985481463</v>
      </c>
      <c r="AQ200" s="107">
        <f t="shared" si="37"/>
        <v>-4.087845253552635</v>
      </c>
      <c r="AR200" s="110">
        <f t="shared" si="38"/>
        <v>19.577781314107256</v>
      </c>
      <c r="AS200" s="107"/>
      <c r="AT200" s="115">
        <f t="shared" si="39"/>
        <v>-0.20584282305763243</v>
      </c>
      <c r="AU200" s="107">
        <f t="shared" si="40"/>
        <v>1.745849245129483</v>
      </c>
      <c r="AV200" s="107">
        <f t="shared" si="41"/>
        <v>22.07868197375122</v>
      </c>
      <c r="AW200" s="110">
        <f t="shared" si="28"/>
        <v>2.0786819737512197</v>
      </c>
      <c r="AY200" s="120">
        <f t="shared" si="42"/>
        <v>-0.10873179129992276</v>
      </c>
      <c r="AZ200" s="121">
        <f t="shared" si="43"/>
        <v>18.00615531935312</v>
      </c>
      <c r="BB200" s="120">
        <v>-0.1269330365086785</v>
      </c>
      <c r="BC200" s="53">
        <v>22.147600034422833</v>
      </c>
      <c r="BD200" s="15">
        <f t="shared" si="29"/>
        <v>10.575641083526119</v>
      </c>
      <c r="BE200" s="29">
        <f t="shared" si="44"/>
        <v>-39.459496472344824</v>
      </c>
      <c r="BG200" s="120">
        <v>-0.10873179129992276</v>
      </c>
      <c r="BH200" s="53">
        <v>18.00615531935312</v>
      </c>
      <c r="BI200" s="15">
        <f t="shared" si="30"/>
        <v>8.308706069618697</v>
      </c>
      <c r="BJ200" s="29">
        <f t="shared" si="45"/>
        <v>35.97457457440886</v>
      </c>
    </row>
    <row r="201" spans="2:62" ht="12.75">
      <c r="B201"/>
      <c r="C201"/>
      <c r="D201"/>
      <c r="E201"/>
      <c r="F201"/>
      <c r="G201"/>
      <c r="H201"/>
      <c r="I201"/>
      <c r="J201"/>
      <c r="K201"/>
      <c r="L201"/>
      <c r="M201"/>
      <c r="AG201" s="1">
        <f t="shared" si="46"/>
        <v>97</v>
      </c>
      <c r="AH201" s="28">
        <f t="shared" si="31"/>
        <v>-0.09519977738150898</v>
      </c>
      <c r="AI201" s="169">
        <v>21.63764367647758</v>
      </c>
      <c r="AJ201" s="115">
        <f t="shared" si="32"/>
        <v>-2.056788794311729</v>
      </c>
      <c r="AK201" s="107">
        <f t="shared" si="33"/>
        <v>21.539666750574483</v>
      </c>
      <c r="AL201" s="107">
        <f t="shared" si="34"/>
        <v>0.7324227018741339</v>
      </c>
      <c r="AM201" s="110">
        <f t="shared" si="35"/>
        <v>-0.4510016975667508</v>
      </c>
      <c r="AN201" s="107"/>
      <c r="AO201" s="115">
        <f aca="true" t="shared" si="47" ref="AO201:AO232">IF(AG201&lt;=M$4,D$6^2*(AL201^2+AM201^2)-(AJ201*AL201+AK201*AM201)^2,"")</f>
        <v>170.03040513012797</v>
      </c>
      <c r="AP201" s="107">
        <f t="shared" si="36"/>
        <v>2.445044037287336</v>
      </c>
      <c r="AQ201" s="107">
        <f t="shared" si="37"/>
        <v>-3.1595078057537793</v>
      </c>
      <c r="AR201" s="110">
        <f t="shared" si="38"/>
        <v>19.748860990583253</v>
      </c>
      <c r="AS201" s="107"/>
      <c r="AT201" s="115">
        <f t="shared" si="39"/>
        <v>-0.15863995918995097</v>
      </c>
      <c r="AU201" s="107">
        <f t="shared" si="40"/>
        <v>1.371775462296178</v>
      </c>
      <c r="AV201" s="107">
        <f t="shared" si="41"/>
        <v>21.59411623454992</v>
      </c>
      <c r="AW201" s="110">
        <f aca="true" t="shared" si="48" ref="AW201:AW232">AV201-D$6</f>
        <v>1.5941162345499187</v>
      </c>
      <c r="AY201" s="120">
        <f t="shared" si="42"/>
        <v>-0.08424831227907632</v>
      </c>
      <c r="AZ201" s="121">
        <f t="shared" si="43"/>
        <v>18.456931627608547</v>
      </c>
      <c r="BB201" s="120">
        <v>-0.09519977738150898</v>
      </c>
      <c r="BC201" s="53">
        <v>21.63764367647758</v>
      </c>
      <c r="BD201" s="15">
        <f t="shared" si="29"/>
        <v>9.723737865404368</v>
      </c>
      <c r="BE201" s="29">
        <f t="shared" si="44"/>
        <v>-39.32968043696304</v>
      </c>
      <c r="BG201" s="120">
        <v>-0.08424831227907632</v>
      </c>
      <c r="BH201" s="53">
        <v>18.456931627608547</v>
      </c>
      <c r="BI201" s="15">
        <f t="shared" si="30"/>
        <v>8.11329396877569</v>
      </c>
      <c r="BJ201" s="29">
        <f t="shared" si="45"/>
        <v>36.578081495831924</v>
      </c>
    </row>
    <row r="202" spans="2:62" ht="12.75">
      <c r="B202"/>
      <c r="C202"/>
      <c r="D202"/>
      <c r="E202"/>
      <c r="F202"/>
      <c r="G202"/>
      <c r="H202"/>
      <c r="I202"/>
      <c r="J202"/>
      <c r="K202"/>
      <c r="L202"/>
      <c r="M202"/>
      <c r="AG202" s="1">
        <f t="shared" si="46"/>
        <v>98</v>
      </c>
      <c r="AH202" s="28">
        <f t="shared" si="31"/>
        <v>-0.06346651825433947</v>
      </c>
      <c r="AI202" s="169">
        <v>21.10991614250998</v>
      </c>
      <c r="AJ202" s="115">
        <f t="shared" si="32"/>
        <v>-1.3388736253793716</v>
      </c>
      <c r="AK202" s="107">
        <f t="shared" si="33"/>
        <v>21.067415051663716</v>
      </c>
      <c r="AL202" s="107">
        <f t="shared" si="34"/>
        <v>0.702173415062304</v>
      </c>
      <c r="AM202" s="110">
        <f t="shared" si="35"/>
        <v>-0.4931872875355783</v>
      </c>
      <c r="AN202" s="107"/>
      <c r="AO202" s="115">
        <f t="shared" si="47"/>
        <v>166.13672174285355</v>
      </c>
      <c r="AP202" s="107">
        <f t="shared" si="36"/>
        <v>1.688566603734534</v>
      </c>
      <c r="AQ202" s="107">
        <f t="shared" si="37"/>
        <v>-2.17165320849837</v>
      </c>
      <c r="AR202" s="110">
        <f t="shared" si="38"/>
        <v>19.88174847295928</v>
      </c>
      <c r="AS202" s="107"/>
      <c r="AT202" s="115">
        <f t="shared" si="39"/>
        <v>-0.10879716891998766</v>
      </c>
      <c r="AU202" s="107">
        <f t="shared" si="40"/>
        <v>0.95659854174203</v>
      </c>
      <c r="AV202" s="107">
        <f t="shared" si="41"/>
        <v>21.088230811847172</v>
      </c>
      <c r="AW202" s="110">
        <f t="shared" si="48"/>
        <v>1.088230811847172</v>
      </c>
      <c r="AY202" s="120">
        <f t="shared" si="42"/>
        <v>-0.058258060439835516</v>
      </c>
      <c r="AZ202" s="121">
        <f t="shared" si="43"/>
        <v>18.93594715339134</v>
      </c>
      <c r="BB202" s="120">
        <v>-0.06346651825433947</v>
      </c>
      <c r="BC202" s="53">
        <v>21.10991614250998</v>
      </c>
      <c r="BD202" s="15">
        <f t="shared" si="29"/>
        <v>8.883473299512895</v>
      </c>
      <c r="BE202" s="29">
        <f t="shared" si="44"/>
        <v>-39.14973790109528</v>
      </c>
      <c r="BG202" s="120">
        <v>-0.058258060439835516</v>
      </c>
      <c r="BH202" s="53">
        <v>18.93594715339134</v>
      </c>
      <c r="BI202" s="15">
        <f t="shared" si="30"/>
        <v>7.879047168785253</v>
      </c>
      <c r="BJ202" s="29">
        <f t="shared" si="45"/>
        <v>37.21890560715421</v>
      </c>
    </row>
    <row r="203" spans="2:62" ht="12.75">
      <c r="B203"/>
      <c r="C203"/>
      <c r="D203"/>
      <c r="E203"/>
      <c r="F203"/>
      <c r="G203"/>
      <c r="H203"/>
      <c r="I203"/>
      <c r="J203"/>
      <c r="K203"/>
      <c r="L203"/>
      <c r="M203"/>
      <c r="AG203" s="1">
        <f t="shared" si="46"/>
        <v>99</v>
      </c>
      <c r="AH203" s="28">
        <f t="shared" si="31"/>
        <v>-0.03173325912716951</v>
      </c>
      <c r="AI203" s="169">
        <v>20.563645099258025</v>
      </c>
      <c r="AJ203" s="115">
        <f t="shared" si="32"/>
        <v>-0.652441964187121</v>
      </c>
      <c r="AK203" s="107">
        <f t="shared" si="33"/>
        <v>20.553292175503326</v>
      </c>
      <c r="AL203" s="107">
        <f t="shared" si="34"/>
        <v>0.6694368126896858</v>
      </c>
      <c r="AM203" s="110">
        <f t="shared" si="35"/>
        <v>-0.5337075258318578</v>
      </c>
      <c r="AN203" s="107"/>
      <c r="AO203" s="115">
        <f t="shared" si="47"/>
        <v>163.09399834708844</v>
      </c>
      <c r="AP203" s="107">
        <f t="shared" si="36"/>
        <v>0.873261169911266</v>
      </c>
      <c r="AQ203" s="107">
        <f t="shared" si="37"/>
        <v>-1.1185080225854964</v>
      </c>
      <c r="AR203" s="110">
        <f t="shared" si="38"/>
        <v>19.968699001272263</v>
      </c>
      <c r="AS203" s="107"/>
      <c r="AT203" s="115">
        <f t="shared" si="39"/>
        <v>-0.055954594754378084</v>
      </c>
      <c r="AU203" s="107">
        <f t="shared" si="40"/>
        <v>0.49803024950963526</v>
      </c>
      <c r="AV203" s="107">
        <f t="shared" si="41"/>
        <v>20.55761332545225</v>
      </c>
      <c r="AW203" s="110">
        <f t="shared" si="48"/>
        <v>0.5576133254522517</v>
      </c>
      <c r="AY203" s="120">
        <f t="shared" si="42"/>
        <v>-0.030344500124701072</v>
      </c>
      <c r="AZ203" s="121">
        <f t="shared" si="43"/>
        <v>19.44876432404019</v>
      </c>
      <c r="BB203" s="120">
        <v>-0.03173325912716951</v>
      </c>
      <c r="BC203" s="53">
        <v>20.563645099258025</v>
      </c>
      <c r="BD203" s="15">
        <f t="shared" si="29"/>
        <v>8.05737590334589</v>
      </c>
      <c r="BE203" s="29">
        <f t="shared" si="44"/>
        <v>-38.91936027777947</v>
      </c>
      <c r="BG203" s="120">
        <v>-0.030344500124701072</v>
      </c>
      <c r="BH203" s="53">
        <v>19.44876432404019</v>
      </c>
      <c r="BI203" s="15">
        <f t="shared" si="30"/>
        <v>7.595679077088843</v>
      </c>
      <c r="BJ203" s="29">
        <f t="shared" si="45"/>
        <v>37.90419205353689</v>
      </c>
    </row>
    <row r="204" spans="2:62" ht="12.75">
      <c r="B204"/>
      <c r="C204"/>
      <c r="D204"/>
      <c r="E204"/>
      <c r="F204"/>
      <c r="G204"/>
      <c r="H204"/>
      <c r="I204"/>
      <c r="J204"/>
      <c r="K204"/>
      <c r="L204"/>
      <c r="M204"/>
      <c r="AG204" s="1">
        <f t="shared" si="46"/>
        <v>100</v>
      </c>
      <c r="AH204" s="28">
        <f t="shared" si="31"/>
        <v>0</v>
      </c>
      <c r="AI204" s="169">
        <v>20</v>
      </c>
      <c r="AJ204" s="115">
        <f t="shared" si="32"/>
        <v>0</v>
      </c>
      <c r="AK204" s="107">
        <f t="shared" si="33"/>
        <v>20</v>
      </c>
      <c r="AL204" s="107">
        <f t="shared" si="34"/>
        <v>0.6524419641871255</v>
      </c>
      <c r="AM204" s="110">
        <f t="shared" si="35"/>
        <v>0</v>
      </c>
      <c r="AN204" s="107"/>
      <c r="AO204" s="115">
        <f t="shared" si="47"/>
        <v>170.27220665294175</v>
      </c>
      <c r="AP204" s="107">
        <f t="shared" si="36"/>
        <v>0</v>
      </c>
      <c r="AQ204" s="107">
        <f t="shared" si="37"/>
        <v>0</v>
      </c>
      <c r="AR204" s="110">
        <f t="shared" si="38"/>
        <v>20</v>
      </c>
      <c r="AS204" s="107"/>
      <c r="AT204" s="115">
        <f t="shared" si="39"/>
        <v>0</v>
      </c>
      <c r="AU204" s="107">
        <f t="shared" si="40"/>
        <v>0</v>
      </c>
      <c r="AV204" s="107">
        <f t="shared" si="41"/>
        <v>20</v>
      </c>
      <c r="AW204" s="110">
        <f t="shared" si="48"/>
        <v>0</v>
      </c>
      <c r="AY204" s="120">
        <f t="shared" si="42"/>
        <v>0</v>
      </c>
      <c r="AZ204" s="121">
        <f t="shared" si="43"/>
        <v>20</v>
      </c>
      <c r="BB204" s="120">
        <v>0</v>
      </c>
      <c r="BC204" s="53">
        <v>20</v>
      </c>
      <c r="BD204" s="15">
        <f t="shared" si="29"/>
        <v>7.248760728345135</v>
      </c>
      <c r="BE204" s="29">
        <f t="shared" si="44"/>
        <v>-38.640157400172384</v>
      </c>
      <c r="BG204" s="120">
        <v>0</v>
      </c>
      <c r="BH204" s="53">
        <v>20</v>
      </c>
      <c r="BI204" s="15">
        <f t="shared" si="30"/>
        <v>7.248760728345168</v>
      </c>
      <c r="BJ204" s="29">
        <f t="shared" si="45"/>
        <v>38.64015740017237</v>
      </c>
    </row>
    <row r="205" spans="2:62" ht="12.75">
      <c r="B205"/>
      <c r="C205"/>
      <c r="D205"/>
      <c r="E205"/>
      <c r="F205"/>
      <c r="G205"/>
      <c r="H205"/>
      <c r="I205"/>
      <c r="J205"/>
      <c r="K205"/>
      <c r="L205"/>
      <c r="M205"/>
      <c r="AG205" s="1">
        <f t="shared" si="46"/>
        <v>101</v>
      </c>
      <c r="AH205" s="28">
        <f t="shared" si="31"/>
        <v>0.031733259127169955</v>
      </c>
      <c r="AI205" s="169">
        <v>20.563645099258025</v>
      </c>
      <c r="AJ205" s="115">
        <f t="shared" si="32"/>
        <v>0.6524419641871301</v>
      </c>
      <c r="AK205" s="107">
        <f t="shared" si="33"/>
        <v>20.553292175503326</v>
      </c>
      <c r="AL205" s="107">
        <f t="shared" si="34"/>
        <v>0.6694368126896811</v>
      </c>
      <c r="AM205" s="110">
        <f t="shared" si="35"/>
        <v>0.5337075258318595</v>
      </c>
      <c r="AN205" s="107"/>
      <c r="AO205" s="115">
        <f t="shared" si="47"/>
        <v>163.09399834708577</v>
      </c>
      <c r="AP205" s="107">
        <f t="shared" si="36"/>
        <v>0.8732611699112761</v>
      </c>
      <c r="AQ205" s="107">
        <f t="shared" si="37"/>
        <v>1.1185080225855124</v>
      </c>
      <c r="AR205" s="110">
        <f t="shared" si="38"/>
        <v>19.96869900127226</v>
      </c>
      <c r="AS205" s="107"/>
      <c r="AT205" s="115">
        <f t="shared" si="39"/>
        <v>0.055954594754378896</v>
      </c>
      <c r="AU205" s="107">
        <f t="shared" si="40"/>
        <v>-0.4980302495096428</v>
      </c>
      <c r="AV205" s="107">
        <f t="shared" si="41"/>
        <v>20.55761332545225</v>
      </c>
      <c r="AW205" s="110">
        <f t="shared" si="48"/>
        <v>0.5576133254522517</v>
      </c>
      <c r="AY205" s="120">
        <f t="shared" si="42"/>
        <v>0.030344500124701496</v>
      </c>
      <c r="AZ205" s="121">
        <f t="shared" si="43"/>
        <v>19.44876432404019</v>
      </c>
      <c r="BB205" s="120">
        <v>0.031733259127169955</v>
      </c>
      <c r="BC205" s="53">
        <v>20.563645099258025</v>
      </c>
      <c r="BD205" s="15">
        <f t="shared" si="29"/>
        <v>6.841213812653297</v>
      </c>
      <c r="BE205" s="29">
        <f t="shared" si="44"/>
        <v>-39.39229984653188</v>
      </c>
      <c r="BG205" s="120">
        <v>0.030344500124701496</v>
      </c>
      <c r="BH205" s="53">
        <v>19.44876432404019</v>
      </c>
      <c r="BI205" s="15">
        <f t="shared" si="30"/>
        <v>6.495774711995981</v>
      </c>
      <c r="BJ205" s="29">
        <f t="shared" si="45"/>
        <v>38.331921465657985</v>
      </c>
    </row>
    <row r="206" spans="2:62" ht="12.75">
      <c r="B206"/>
      <c r="C206"/>
      <c r="D206"/>
      <c r="E206"/>
      <c r="F206"/>
      <c r="G206"/>
      <c r="H206"/>
      <c r="I206"/>
      <c r="J206"/>
      <c r="K206"/>
      <c r="L206"/>
      <c r="M206"/>
      <c r="AG206" s="1">
        <f t="shared" si="46"/>
        <v>102</v>
      </c>
      <c r="AH206" s="28">
        <f t="shared" si="31"/>
        <v>0.06346651825433902</v>
      </c>
      <c r="AI206" s="169">
        <v>21.10991614250998</v>
      </c>
      <c r="AJ206" s="115">
        <f t="shared" si="32"/>
        <v>1.3388736253793623</v>
      </c>
      <c r="AK206" s="107">
        <f t="shared" si="33"/>
        <v>21.06741505166372</v>
      </c>
      <c r="AL206" s="107">
        <f t="shared" si="34"/>
        <v>0.7021734150622994</v>
      </c>
      <c r="AM206" s="110">
        <f t="shared" si="35"/>
        <v>0.4931872875355783</v>
      </c>
      <c r="AN206" s="107"/>
      <c r="AO206" s="115">
        <f t="shared" si="47"/>
        <v>166.1367217428512</v>
      </c>
      <c r="AP206" s="107">
        <f t="shared" si="36"/>
        <v>1.6885666037345466</v>
      </c>
      <c r="AQ206" s="107">
        <f t="shared" si="37"/>
        <v>2.171653208498367</v>
      </c>
      <c r="AR206" s="110">
        <f t="shared" si="38"/>
        <v>19.881748472959284</v>
      </c>
      <c r="AS206" s="107"/>
      <c r="AT206" s="115">
        <f t="shared" si="39"/>
        <v>0.10879716891998747</v>
      </c>
      <c r="AU206" s="107">
        <f t="shared" si="40"/>
        <v>-0.9565985417420355</v>
      </c>
      <c r="AV206" s="107">
        <f t="shared" si="41"/>
        <v>21.088230811847172</v>
      </c>
      <c r="AW206" s="110">
        <f t="shared" si="48"/>
        <v>1.088230811847172</v>
      </c>
      <c r="AY206" s="120">
        <f t="shared" si="42"/>
        <v>0.058258060439835044</v>
      </c>
      <c r="AZ206" s="121">
        <f t="shared" si="43"/>
        <v>18.935947153391343</v>
      </c>
      <c r="BB206" s="120">
        <v>0.06346651825433902</v>
      </c>
      <c r="BC206" s="53">
        <v>21.10991614250998</v>
      </c>
      <c r="BD206" s="15">
        <f t="shared" si="29"/>
        <v>6.387791787911821</v>
      </c>
      <c r="BE206" s="29">
        <f t="shared" si="44"/>
        <v>-40.12025535668198</v>
      </c>
      <c r="BG206" s="120">
        <v>0.058258060439835044</v>
      </c>
      <c r="BH206" s="53">
        <v>18.935947153391343</v>
      </c>
      <c r="BI206" s="15">
        <f t="shared" si="30"/>
        <v>5.8238810286821066</v>
      </c>
      <c r="BJ206" s="29">
        <f t="shared" si="45"/>
        <v>38.018116004726636</v>
      </c>
    </row>
    <row r="207" spans="2:62" ht="12.75">
      <c r="B207"/>
      <c r="C207"/>
      <c r="D207"/>
      <c r="E207"/>
      <c r="F207"/>
      <c r="G207"/>
      <c r="H207"/>
      <c r="I207"/>
      <c r="J207"/>
      <c r="K207"/>
      <c r="L207"/>
      <c r="M207"/>
      <c r="AG207" s="1">
        <f t="shared" si="46"/>
        <v>103</v>
      </c>
      <c r="AH207" s="28">
        <f t="shared" si="31"/>
        <v>0.09519977738150898</v>
      </c>
      <c r="AI207" s="169">
        <v>21.63764367647758</v>
      </c>
      <c r="AJ207" s="115">
        <f t="shared" si="32"/>
        <v>2.056788794311729</v>
      </c>
      <c r="AK207" s="107">
        <f t="shared" si="33"/>
        <v>21.539666750574483</v>
      </c>
      <c r="AL207" s="107">
        <f t="shared" si="34"/>
        <v>0.7324227018741386</v>
      </c>
      <c r="AM207" s="110">
        <f t="shared" si="35"/>
        <v>0.451001697566749</v>
      </c>
      <c r="AN207" s="107"/>
      <c r="AO207" s="115">
        <f t="shared" si="47"/>
        <v>170.03040513013076</v>
      </c>
      <c r="AP207" s="107">
        <f t="shared" si="36"/>
        <v>2.445044037287316</v>
      </c>
      <c r="AQ207" s="107">
        <f t="shared" si="37"/>
        <v>3.159507805753766</v>
      </c>
      <c r="AR207" s="110">
        <f t="shared" si="38"/>
        <v>19.748860990583253</v>
      </c>
      <c r="AS207" s="107"/>
      <c r="AT207" s="115">
        <f t="shared" si="39"/>
        <v>0.1586399591899503</v>
      </c>
      <c r="AU207" s="107">
        <f t="shared" si="40"/>
        <v>-1.3717754622961635</v>
      </c>
      <c r="AV207" s="107">
        <f t="shared" si="41"/>
        <v>21.59411623454992</v>
      </c>
      <c r="AW207" s="110">
        <f t="shared" si="48"/>
        <v>1.5941162345499187</v>
      </c>
      <c r="AY207" s="120">
        <f t="shared" si="42"/>
        <v>0.08424831227907643</v>
      </c>
      <c r="AZ207" s="121">
        <f t="shared" si="43"/>
        <v>18.456931627608547</v>
      </c>
      <c r="BB207" s="120">
        <v>0.09519977738150898</v>
      </c>
      <c r="BC207" s="53">
        <v>21.63764367647758</v>
      </c>
      <c r="BD207" s="15">
        <f t="shared" si="29"/>
        <v>5.889851178916209</v>
      </c>
      <c r="BE207" s="29">
        <f t="shared" si="44"/>
        <v>-40.820597420833764</v>
      </c>
      <c r="BG207" s="120">
        <v>0.08424831227907643</v>
      </c>
      <c r="BH207" s="53">
        <v>18.456931627608547</v>
      </c>
      <c r="BI207" s="15">
        <f t="shared" si="30"/>
        <v>5.218241678673995</v>
      </c>
      <c r="BJ207" s="29">
        <f t="shared" si="45"/>
        <v>37.70390575238036</v>
      </c>
    </row>
    <row r="208" spans="2:62" ht="12.75">
      <c r="B208"/>
      <c r="C208"/>
      <c r="D208"/>
      <c r="E208"/>
      <c r="F208"/>
      <c r="G208"/>
      <c r="H208"/>
      <c r="I208"/>
      <c r="J208"/>
      <c r="K208"/>
      <c r="L208"/>
      <c r="M208"/>
      <c r="AG208" s="1">
        <f t="shared" si="46"/>
        <v>104</v>
      </c>
      <c r="AH208" s="28">
        <f t="shared" si="31"/>
        <v>0.1269330365086785</v>
      </c>
      <c r="AI208" s="169">
        <v>22.147600034422833</v>
      </c>
      <c r="AJ208" s="115">
        <f t="shared" si="32"/>
        <v>2.8037190291276395</v>
      </c>
      <c r="AK208" s="107">
        <f t="shared" si="33"/>
        <v>21.969418446797217</v>
      </c>
      <c r="AL208" s="107">
        <f t="shared" si="34"/>
        <v>0.7602136899002165</v>
      </c>
      <c r="AM208" s="110">
        <f t="shared" si="35"/>
        <v>0.408176609245805</v>
      </c>
      <c r="AN208" s="107"/>
      <c r="AO208" s="115">
        <f t="shared" si="47"/>
        <v>174.6292094421081</v>
      </c>
      <c r="AP208" s="107">
        <f t="shared" si="36"/>
        <v>3.146006398548122</v>
      </c>
      <c r="AQ208" s="107">
        <f t="shared" si="37"/>
        <v>4.087845253552619</v>
      </c>
      <c r="AR208" s="110">
        <f t="shared" si="38"/>
        <v>19.57778131410726</v>
      </c>
      <c r="AS208" s="107"/>
      <c r="AT208" s="115">
        <f t="shared" si="39"/>
        <v>0.2058428230576316</v>
      </c>
      <c r="AU208" s="107">
        <f t="shared" si="40"/>
        <v>-1.7458492451294645</v>
      </c>
      <c r="AV208" s="107">
        <f t="shared" si="41"/>
        <v>22.078681973751223</v>
      </c>
      <c r="AW208" s="110">
        <f t="shared" si="48"/>
        <v>2.078681973751223</v>
      </c>
      <c r="AY208" s="120">
        <f t="shared" si="42"/>
        <v>0.10873179129992293</v>
      </c>
      <c r="AZ208" s="121">
        <f t="shared" si="43"/>
        <v>18.006155319353116</v>
      </c>
      <c r="BB208" s="120">
        <v>0.1269330365086785</v>
      </c>
      <c r="BC208" s="53">
        <v>22.147600034422833</v>
      </c>
      <c r="BD208" s="15">
        <f t="shared" si="29"/>
        <v>5.349464682646367</v>
      </c>
      <c r="BE208" s="29">
        <f t="shared" si="44"/>
        <v>-41.49184531151026</v>
      </c>
      <c r="BG208" s="120">
        <v>0.10873179129992293</v>
      </c>
      <c r="BH208" s="53">
        <v>18.006155319353116</v>
      </c>
      <c r="BI208" s="15">
        <f t="shared" si="30"/>
        <v>4.666445400295661</v>
      </c>
      <c r="BJ208" s="29">
        <f t="shared" si="45"/>
        <v>37.390972276176164</v>
      </c>
    </row>
    <row r="209" spans="2:62" ht="12.75">
      <c r="B209"/>
      <c r="C209"/>
      <c r="D209"/>
      <c r="E209"/>
      <c r="F209"/>
      <c r="G209"/>
      <c r="H209"/>
      <c r="I209"/>
      <c r="J209"/>
      <c r="K209"/>
      <c r="L209"/>
      <c r="M209"/>
      <c r="AG209" s="1">
        <f t="shared" si="46"/>
        <v>105</v>
      </c>
      <c r="AH209" s="28">
        <f t="shared" si="31"/>
        <v>0.15866629563584844</v>
      </c>
      <c r="AI209" s="169">
        <v>22.64040866269007</v>
      </c>
      <c r="AJ209" s="115">
        <f t="shared" si="32"/>
        <v>3.577216174112162</v>
      </c>
      <c r="AK209" s="107">
        <f t="shared" si="33"/>
        <v>22.356019969066093</v>
      </c>
      <c r="AL209" s="107">
        <f t="shared" si="34"/>
        <v>0.7851058273137428</v>
      </c>
      <c r="AM209" s="110">
        <f t="shared" si="35"/>
        <v>0.3623444584199049</v>
      </c>
      <c r="AN209" s="107"/>
      <c r="AO209" s="115">
        <f t="shared" si="47"/>
        <v>180.06598830767342</v>
      </c>
      <c r="AP209" s="107">
        <f t="shared" si="36"/>
        <v>3.794099764151224</v>
      </c>
      <c r="AQ209" s="107">
        <f t="shared" si="37"/>
        <v>4.951987198344626</v>
      </c>
      <c r="AR209" s="110">
        <f t="shared" si="38"/>
        <v>19.37725013482127</v>
      </c>
      <c r="AS209" s="107"/>
      <c r="AT209" s="115">
        <f t="shared" si="39"/>
        <v>0.2502016752917762</v>
      </c>
      <c r="AU209" s="107">
        <f t="shared" si="40"/>
        <v>-2.06950560503262</v>
      </c>
      <c r="AV209" s="107">
        <f t="shared" si="41"/>
        <v>22.545625982978386</v>
      </c>
      <c r="AW209" s="110">
        <f t="shared" si="48"/>
        <v>2.545625982978386</v>
      </c>
      <c r="AY209" s="120">
        <f t="shared" si="42"/>
        <v>0.13218605004626444</v>
      </c>
      <c r="AZ209" s="121">
        <f t="shared" si="43"/>
        <v>17.576632947619423</v>
      </c>
      <c r="BB209" s="120">
        <v>0.15866629563584844</v>
      </c>
      <c r="BC209" s="53">
        <v>22.64040866269007</v>
      </c>
      <c r="BD209" s="15">
        <f t="shared" si="29"/>
        <v>4.768678352698639</v>
      </c>
      <c r="BE209" s="29">
        <f t="shared" si="44"/>
        <v>-42.13250575922471</v>
      </c>
      <c r="BG209" s="120">
        <v>0.13218605004626444</v>
      </c>
      <c r="BH209" s="53">
        <v>17.576632947619423</v>
      </c>
      <c r="BI209" s="15">
        <f t="shared" si="30"/>
        <v>4.155752342162011</v>
      </c>
      <c r="BJ209" s="29">
        <f t="shared" si="45"/>
        <v>37.078282941969185</v>
      </c>
    </row>
    <row r="210" spans="2:62" ht="12.75">
      <c r="B210"/>
      <c r="C210"/>
      <c r="D210"/>
      <c r="E210"/>
      <c r="F210"/>
      <c r="G210"/>
      <c r="H210"/>
      <c r="I210"/>
      <c r="J210"/>
      <c r="K210"/>
      <c r="L210"/>
      <c r="M210"/>
      <c r="AG210" s="1">
        <f t="shared" si="46"/>
        <v>106</v>
      </c>
      <c r="AH210" s="28">
        <f t="shared" si="31"/>
        <v>0.1903995547630175</v>
      </c>
      <c r="AI210" s="169">
        <v>23.111767103762944</v>
      </c>
      <c r="AJ210" s="115">
        <f t="shared" si="32"/>
        <v>4.373930683755125</v>
      </c>
      <c r="AK210" s="107">
        <f t="shared" si="33"/>
        <v>22.694107363637027</v>
      </c>
      <c r="AL210" s="107">
        <f t="shared" si="34"/>
        <v>0.8062637420615393</v>
      </c>
      <c r="AM210" s="110">
        <f t="shared" si="35"/>
        <v>0.3108427873112731</v>
      </c>
      <c r="AN210" s="107"/>
      <c r="AO210" s="115">
        <f t="shared" si="47"/>
        <v>186.71958126717237</v>
      </c>
      <c r="AP210" s="107">
        <f t="shared" si="36"/>
        <v>4.383771103969736</v>
      </c>
      <c r="AQ210" s="107">
        <f t="shared" si="37"/>
        <v>5.736594312647695</v>
      </c>
      <c r="AR210" s="110">
        <f t="shared" si="38"/>
        <v>19.159631669009144</v>
      </c>
      <c r="AS210" s="107"/>
      <c r="AT210" s="115">
        <f t="shared" si="39"/>
        <v>0.2909158530507035</v>
      </c>
      <c r="AU210" s="107">
        <f t="shared" si="40"/>
        <v>-2.3191993193165414</v>
      </c>
      <c r="AV210" s="107">
        <f t="shared" si="41"/>
        <v>22.995110201428925</v>
      </c>
      <c r="AW210" s="110">
        <f t="shared" si="48"/>
        <v>2.9951102014289255</v>
      </c>
      <c r="AY210" s="120">
        <f t="shared" si="42"/>
        <v>0.15536789153332198</v>
      </c>
      <c r="AZ210" s="121">
        <f t="shared" si="43"/>
        <v>17.162312272659094</v>
      </c>
      <c r="BB210" s="120">
        <v>0.1903995547630175</v>
      </c>
      <c r="BC210" s="53">
        <v>23.111767103762944</v>
      </c>
      <c r="BD210" s="15">
        <f t="shared" si="29"/>
        <v>4.148669890987065</v>
      </c>
      <c r="BE210" s="29">
        <f t="shared" si="44"/>
        <v>-42.73636551417566</v>
      </c>
      <c r="BG210" s="120">
        <v>0.15536789153332198</v>
      </c>
      <c r="BH210" s="53">
        <v>17.162312272659094</v>
      </c>
      <c r="BI210" s="15">
        <f t="shared" si="30"/>
        <v>3.6701626287649693</v>
      </c>
      <c r="BJ210" s="29">
        <f t="shared" si="45"/>
        <v>36.7652876152687</v>
      </c>
    </row>
    <row r="211" spans="2:62" ht="12.75">
      <c r="B211"/>
      <c r="C211"/>
      <c r="D211"/>
      <c r="E211"/>
      <c r="F211"/>
      <c r="G211"/>
      <c r="H211"/>
      <c r="I211"/>
      <c r="J211"/>
      <c r="K211"/>
      <c r="L211"/>
      <c r="M211"/>
      <c r="AG211" s="1">
        <f t="shared" si="46"/>
        <v>107</v>
      </c>
      <c r="AH211" s="28">
        <f t="shared" si="31"/>
        <v>0.22213281389018746</v>
      </c>
      <c r="AI211" s="169">
        <v>23.55649361196722</v>
      </c>
      <c r="AJ211" s="115">
        <f t="shared" si="32"/>
        <v>5.1897436582352405</v>
      </c>
      <c r="AK211" s="107">
        <f t="shared" si="33"/>
        <v>22.97770554368864</v>
      </c>
      <c r="AL211" s="107">
        <f t="shared" si="34"/>
        <v>0.8248250968256619</v>
      </c>
      <c r="AM211" s="110">
        <f t="shared" si="35"/>
        <v>0.26067878198508687</v>
      </c>
      <c r="AN211" s="107"/>
      <c r="AO211" s="115">
        <f t="shared" si="47"/>
        <v>193.8341919204752</v>
      </c>
      <c r="AP211" s="107">
        <f t="shared" si="36"/>
        <v>4.9142684689096505</v>
      </c>
      <c r="AQ211" s="107">
        <f t="shared" si="37"/>
        <v>6.470789177058326</v>
      </c>
      <c r="AR211" s="110">
        <f t="shared" si="38"/>
        <v>18.92429357799294</v>
      </c>
      <c r="AS211" s="107"/>
      <c r="AT211" s="115">
        <f t="shared" si="39"/>
        <v>0.3294677577896704</v>
      </c>
      <c r="AU211" s="107">
        <f t="shared" si="40"/>
        <v>-2.523582788138139</v>
      </c>
      <c r="AV211" s="107">
        <f t="shared" si="41"/>
        <v>23.420929127642765</v>
      </c>
      <c r="AW211" s="110">
        <f t="shared" si="48"/>
        <v>3.420929127642765</v>
      </c>
      <c r="AY211" s="120">
        <f t="shared" si="42"/>
        <v>0.178412286643332</v>
      </c>
      <c r="AZ211" s="121">
        <f t="shared" si="43"/>
        <v>16.770034617711172</v>
      </c>
      <c r="BB211" s="120">
        <v>0.22213281389018746</v>
      </c>
      <c r="BC211" s="53">
        <v>23.55649361196722</v>
      </c>
      <c r="BD211" s="15">
        <f t="shared" si="29"/>
        <v>3.491112545825859</v>
      </c>
      <c r="BE211" s="29">
        <f t="shared" si="44"/>
        <v>-43.29636290245818</v>
      </c>
      <c r="BG211" s="120">
        <v>0.178412286643332</v>
      </c>
      <c r="BH211" s="53">
        <v>16.770034617711172</v>
      </c>
      <c r="BI211" s="15">
        <f t="shared" si="30"/>
        <v>3.207839989279119</v>
      </c>
      <c r="BJ211" s="29">
        <f t="shared" si="45"/>
        <v>36.460371310587526</v>
      </c>
    </row>
    <row r="212" spans="2:62" ht="12.75">
      <c r="B212"/>
      <c r="C212"/>
      <c r="D212"/>
      <c r="E212"/>
      <c r="F212"/>
      <c r="G212"/>
      <c r="H212"/>
      <c r="I212"/>
      <c r="J212"/>
      <c r="K212"/>
      <c r="L212"/>
      <c r="M212"/>
      <c r="AG212" s="1">
        <f t="shared" si="46"/>
        <v>108</v>
      </c>
      <c r="AH212" s="28">
        <f t="shared" si="31"/>
        <v>0.2538660730173574</v>
      </c>
      <c r="AI212" s="169">
        <v>23.984189341973114</v>
      </c>
      <c r="AJ212" s="115">
        <f t="shared" si="32"/>
        <v>6.023580877406449</v>
      </c>
      <c r="AK212" s="107">
        <f t="shared" si="33"/>
        <v>23.2154649276072</v>
      </c>
      <c r="AL212" s="107">
        <f t="shared" si="34"/>
        <v>0.8414893637240173</v>
      </c>
      <c r="AM212" s="110">
        <f t="shared" si="35"/>
        <v>0.2143186908306962</v>
      </c>
      <c r="AN212" s="107"/>
      <c r="AO212" s="115">
        <f t="shared" si="47"/>
        <v>200.72703303235</v>
      </c>
      <c r="AP212" s="107">
        <f t="shared" si="36"/>
        <v>5.406611141873157</v>
      </c>
      <c r="AQ212" s="107">
        <f t="shared" si="37"/>
        <v>7.182318699163359</v>
      </c>
      <c r="AR212" s="110">
        <f t="shared" si="38"/>
        <v>18.665859157929177</v>
      </c>
      <c r="AS212" s="107"/>
      <c r="AT212" s="115">
        <f t="shared" si="39"/>
        <v>0.36732046707833255</v>
      </c>
      <c r="AU212" s="107">
        <f t="shared" si="40"/>
        <v>-2.7152777787630047</v>
      </c>
      <c r="AV212" s="107">
        <f t="shared" si="41"/>
        <v>23.829993809813978</v>
      </c>
      <c r="AW212" s="110">
        <f t="shared" si="48"/>
        <v>3.8299938098139776</v>
      </c>
      <c r="AY212" s="120">
        <f t="shared" si="42"/>
        <v>0.2009519567274339</v>
      </c>
      <c r="AZ212" s="121">
        <f t="shared" si="43"/>
        <v>16.396396970264487</v>
      </c>
      <c r="BB212" s="120">
        <v>0.2538660730173574</v>
      </c>
      <c r="BC212" s="53">
        <v>23.984189341973114</v>
      </c>
      <c r="BD212" s="15">
        <f t="shared" si="29"/>
        <v>2.800142739499402</v>
      </c>
      <c r="BE212" s="29">
        <f t="shared" si="44"/>
        <v>-43.820170843846725</v>
      </c>
      <c r="BG212" s="120">
        <v>0.2009519567274339</v>
      </c>
      <c r="BH212" s="53">
        <v>16.396396970264487</v>
      </c>
      <c r="BI212" s="15">
        <f t="shared" si="30"/>
        <v>2.772857944522047</v>
      </c>
      <c r="BJ212" s="29">
        <f t="shared" si="45"/>
        <v>36.16023181844862</v>
      </c>
    </row>
    <row r="213" spans="2:62" ht="12.75">
      <c r="B213"/>
      <c r="C213"/>
      <c r="D213"/>
      <c r="E213"/>
      <c r="F213"/>
      <c r="G213"/>
      <c r="H213"/>
      <c r="I213"/>
      <c r="J213"/>
      <c r="K213"/>
      <c r="L213"/>
      <c r="M213"/>
      <c r="AG213" s="1">
        <f t="shared" si="46"/>
        <v>109</v>
      </c>
      <c r="AH213" s="28">
        <f t="shared" si="31"/>
        <v>0.2855993321445265</v>
      </c>
      <c r="AI213" s="169">
        <v>24.394491225064634</v>
      </c>
      <c r="AJ213" s="115">
        <f t="shared" si="32"/>
        <v>6.872722385683275</v>
      </c>
      <c r="AK213" s="107">
        <f t="shared" si="33"/>
        <v>23.40634292535003</v>
      </c>
      <c r="AL213" s="107">
        <f t="shared" si="34"/>
        <v>0.8537421793204927</v>
      </c>
      <c r="AM213" s="110">
        <f t="shared" si="35"/>
        <v>0.1619382099567428</v>
      </c>
      <c r="AN213" s="107"/>
      <c r="AO213" s="115">
        <f t="shared" si="47"/>
        <v>208.76456913842168</v>
      </c>
      <c r="AP213" s="107">
        <f t="shared" si="36"/>
        <v>5.855304204033653</v>
      </c>
      <c r="AQ213" s="107">
        <f t="shared" si="37"/>
        <v>7.820919867236675</v>
      </c>
      <c r="AR213" s="110">
        <f t="shared" si="38"/>
        <v>18.407422753613897</v>
      </c>
      <c r="AS213" s="107"/>
      <c r="AT213" s="115">
        <f t="shared" si="39"/>
        <v>0.4017678095231316</v>
      </c>
      <c r="AU213" s="107">
        <f t="shared" si="40"/>
        <v>-2.827501299136337</v>
      </c>
      <c r="AV213" s="107">
        <f t="shared" si="41"/>
        <v>24.23007301955852</v>
      </c>
      <c r="AW213" s="110">
        <f t="shared" si="48"/>
        <v>4.230073019558521</v>
      </c>
      <c r="AY213" s="120">
        <f t="shared" si="42"/>
        <v>0.22435584919253704</v>
      </c>
      <c r="AZ213" s="121">
        <f t="shared" si="43"/>
        <v>16.02140320212539</v>
      </c>
      <c r="BB213" s="120">
        <v>0.2855993321445265</v>
      </c>
      <c r="BC213" s="53">
        <v>24.394491225064634</v>
      </c>
      <c r="BD213" s="15">
        <f t="shared" si="29"/>
        <v>2.077917617731589</v>
      </c>
      <c r="BE213" s="29">
        <f t="shared" si="44"/>
        <v>-44.30583182085476</v>
      </c>
      <c r="BG213" s="120">
        <v>0.22435584919253704</v>
      </c>
      <c r="BH213" s="53">
        <v>16.02140320212539</v>
      </c>
      <c r="BI213" s="15">
        <f t="shared" si="30"/>
        <v>2.3391706112417383</v>
      </c>
      <c r="BJ213" s="29">
        <f t="shared" si="45"/>
        <v>35.84972054695529</v>
      </c>
    </row>
    <row r="214" spans="2:62" ht="12.75">
      <c r="B214"/>
      <c r="C214"/>
      <c r="D214"/>
      <c r="E214"/>
      <c r="F214"/>
      <c r="G214"/>
      <c r="H214"/>
      <c r="I214"/>
      <c r="J214"/>
      <c r="K214"/>
      <c r="L214"/>
      <c r="M214"/>
      <c r="AG214" s="1">
        <f t="shared" si="46"/>
        <v>110</v>
      </c>
      <c r="AH214" s="28">
        <f t="shared" si="31"/>
        <v>0.31733259127169644</v>
      </c>
      <c r="AI214" s="169">
        <v>24.776399269448298</v>
      </c>
      <c r="AJ214" s="115">
        <f t="shared" si="32"/>
        <v>7.731065236047434</v>
      </c>
      <c r="AK214" s="107">
        <f t="shared" si="33"/>
        <v>23.539341347520686</v>
      </c>
      <c r="AL214" s="107">
        <f t="shared" si="34"/>
        <v>0.8621410233668243</v>
      </c>
      <c r="AM214" s="110">
        <f t="shared" si="35"/>
        <v>0.10686631383338252</v>
      </c>
      <c r="AN214" s="107"/>
      <c r="AO214" s="115">
        <f t="shared" si="47"/>
        <v>217.59536096709328</v>
      </c>
      <c r="AP214" s="107">
        <f t="shared" si="36"/>
        <v>6.250007020461073</v>
      </c>
      <c r="AQ214" s="107">
        <f t="shared" si="37"/>
        <v>8.398980447756871</v>
      </c>
      <c r="AR214" s="110">
        <f t="shared" si="38"/>
        <v>18.15095389885054</v>
      </c>
      <c r="AS214" s="107"/>
      <c r="AT214" s="115">
        <f t="shared" si="39"/>
        <v>0.4333891486146715</v>
      </c>
      <c r="AU214" s="107">
        <f t="shared" si="40"/>
        <v>-2.8690129521199053</v>
      </c>
      <c r="AV214" s="107">
        <f t="shared" si="41"/>
        <v>24.609728268302486</v>
      </c>
      <c r="AW214" s="110">
        <f t="shared" si="48"/>
        <v>4.6097282683024865</v>
      </c>
      <c r="AY214" s="120">
        <f t="shared" si="42"/>
        <v>0.24908732933661348</v>
      </c>
      <c r="AZ214" s="121">
        <f t="shared" si="43"/>
        <v>15.655404794987556</v>
      </c>
      <c r="BB214" s="120">
        <v>0.31733259127169644</v>
      </c>
      <c r="BC214" s="53">
        <v>24.776399269448298</v>
      </c>
      <c r="BD214" s="15">
        <f t="shared" si="29"/>
        <v>1.3261390130046768</v>
      </c>
      <c r="BE214" s="29">
        <f t="shared" si="44"/>
        <v>-44.74088349427532</v>
      </c>
      <c r="BG214" s="120">
        <v>0.24908732933661348</v>
      </c>
      <c r="BH214" s="53">
        <v>15.655404794987556</v>
      </c>
      <c r="BI214" s="15">
        <f t="shared" si="30"/>
        <v>1.9020414869060653</v>
      </c>
      <c r="BJ214" s="29">
        <f t="shared" si="45"/>
        <v>35.53943169736292</v>
      </c>
    </row>
    <row r="215" spans="2:62" ht="12.75">
      <c r="B215"/>
      <c r="C215"/>
      <c r="D215"/>
      <c r="E215"/>
      <c r="F215"/>
      <c r="G215"/>
      <c r="H215"/>
      <c r="I215"/>
      <c r="J215"/>
      <c r="K215"/>
      <c r="L215"/>
      <c r="M215"/>
      <c r="AG215" s="1">
        <f t="shared" si="46"/>
        <v>111</v>
      </c>
      <c r="AH215" s="28">
        <f t="shared" si="31"/>
        <v>0.34906585039886595</v>
      </c>
      <c r="AI215" s="169">
        <v>25.135959387722163</v>
      </c>
      <c r="AJ215" s="115">
        <f t="shared" si="32"/>
        <v>8.597004432416924</v>
      </c>
      <c r="AK215" s="107">
        <f t="shared" si="33"/>
        <v>23.620075553016797</v>
      </c>
      <c r="AL215" s="107">
        <f t="shared" si="34"/>
        <v>0.8687198086700181</v>
      </c>
      <c r="AM215" s="110">
        <f t="shared" si="35"/>
        <v>0.05592018915647223</v>
      </c>
      <c r="AN215" s="107"/>
      <c r="AO215" s="115">
        <f t="shared" si="47"/>
        <v>225.86995572060476</v>
      </c>
      <c r="AP215" s="107">
        <f t="shared" si="36"/>
        <v>6.610587352626209</v>
      </c>
      <c r="AQ215" s="107">
        <f t="shared" si="37"/>
        <v>8.966669727611164</v>
      </c>
      <c r="AR215" s="110">
        <f t="shared" si="38"/>
        <v>17.877327372846914</v>
      </c>
      <c r="AS215" s="107"/>
      <c r="AT215" s="115">
        <f t="shared" si="39"/>
        <v>0.4649000775657868</v>
      </c>
      <c r="AU215" s="107">
        <f t="shared" si="40"/>
        <v>-2.9050976880495467</v>
      </c>
      <c r="AV215" s="107">
        <f t="shared" si="41"/>
        <v>24.96751613124756</v>
      </c>
      <c r="AW215" s="110">
        <f t="shared" si="48"/>
        <v>4.96751613124756</v>
      </c>
      <c r="AY215" s="120">
        <f t="shared" si="42"/>
        <v>0.2739987463048146</v>
      </c>
      <c r="AZ215" s="121">
        <f t="shared" si="43"/>
        <v>15.31062258177025</v>
      </c>
      <c r="BB215" s="120">
        <v>0.34906585039886595</v>
      </c>
      <c r="BC215" s="53">
        <v>25.135959387722163</v>
      </c>
      <c r="BD215" s="15">
        <f t="shared" si="29"/>
        <v>0.5483380139511137</v>
      </c>
      <c r="BE215" s="29">
        <f t="shared" si="44"/>
        <v>-45.12997771116549</v>
      </c>
      <c r="BG215" s="120">
        <v>0.2739987463048146</v>
      </c>
      <c r="BH215" s="53">
        <v>15.31062258177025</v>
      </c>
      <c r="BI215" s="15">
        <f t="shared" si="30"/>
        <v>1.481030559171926</v>
      </c>
      <c r="BJ215" s="29">
        <f t="shared" si="45"/>
        <v>35.238822537329185</v>
      </c>
    </row>
    <row r="216" spans="2:62" ht="12.75">
      <c r="B216"/>
      <c r="C216"/>
      <c r="D216"/>
      <c r="E216"/>
      <c r="F216"/>
      <c r="G216"/>
      <c r="H216"/>
      <c r="I216"/>
      <c r="J216"/>
      <c r="K216"/>
      <c r="L216"/>
      <c r="M216"/>
      <c r="AG216" s="1">
        <f t="shared" si="46"/>
        <v>112</v>
      </c>
      <c r="AH216" s="28">
        <f t="shared" si="31"/>
        <v>0.380799109526035</v>
      </c>
      <c r="AI216" s="169">
        <v>25.476086457441394</v>
      </c>
      <c r="AJ216" s="115">
        <f t="shared" si="32"/>
        <v>9.46850485338747</v>
      </c>
      <c r="AK216" s="107">
        <f t="shared" si="33"/>
        <v>23.65118172583363</v>
      </c>
      <c r="AL216" s="107">
        <f t="shared" si="34"/>
        <v>0.872637037725589</v>
      </c>
      <c r="AM216" s="110">
        <f t="shared" si="35"/>
        <v>0.005785631113758072</v>
      </c>
      <c r="AN216" s="107"/>
      <c r="AO216" s="115">
        <f t="shared" si="47"/>
        <v>234.0615442321876</v>
      </c>
      <c r="AP216" s="107">
        <f t="shared" si="36"/>
        <v>6.940046563432577</v>
      </c>
      <c r="AQ216" s="107">
        <f t="shared" si="37"/>
        <v>9.508657402715796</v>
      </c>
      <c r="AR216" s="110">
        <f t="shared" si="38"/>
        <v>17.595040051042172</v>
      </c>
      <c r="AS216" s="107"/>
      <c r="AT216" s="115">
        <f t="shared" si="39"/>
        <v>0.49545600288166414</v>
      </c>
      <c r="AU216" s="107">
        <f t="shared" si="40"/>
        <v>-2.9146131040742396</v>
      </c>
      <c r="AV216" s="107">
        <f t="shared" si="41"/>
        <v>25.30881292436663</v>
      </c>
      <c r="AW216" s="110">
        <f t="shared" si="48"/>
        <v>5.308812924366631</v>
      </c>
      <c r="AY216" s="120">
        <f t="shared" si="42"/>
        <v>0.2996071316888341</v>
      </c>
      <c r="AZ216" s="121">
        <f t="shared" si="43"/>
        <v>14.977514721665214</v>
      </c>
      <c r="BB216" s="120">
        <v>0.380799109526035</v>
      </c>
      <c r="BC216" s="53">
        <v>25.476086457441394</v>
      </c>
      <c r="BD216" s="15">
        <f t="shared" si="29"/>
        <v>-0.25263317691310433</v>
      </c>
      <c r="BE216" s="29">
        <f t="shared" si="44"/>
        <v>-45.474833810350006</v>
      </c>
      <c r="BG216" s="120">
        <v>0.2996071316888341</v>
      </c>
      <c r="BH216" s="53">
        <v>14.977514721665214</v>
      </c>
      <c r="BI216" s="15">
        <f t="shared" si="30"/>
        <v>1.0666236986419677</v>
      </c>
      <c r="BJ216" s="29">
        <f t="shared" si="45"/>
        <v>34.93948664188946</v>
      </c>
    </row>
    <row r="217" spans="2:62" ht="12.75">
      <c r="B217"/>
      <c r="C217"/>
      <c r="D217"/>
      <c r="E217"/>
      <c r="F217"/>
      <c r="G217"/>
      <c r="H217"/>
      <c r="I217"/>
      <c r="J217"/>
      <c r="K217"/>
      <c r="L217"/>
      <c r="M217"/>
      <c r="AG217" s="1">
        <f t="shared" si="46"/>
        <v>113</v>
      </c>
      <c r="AH217" s="28">
        <f t="shared" si="31"/>
        <v>0.412532368653205</v>
      </c>
      <c r="AI217" s="169">
        <v>25.795686769976818</v>
      </c>
      <c r="AJ217" s="115">
        <f t="shared" si="32"/>
        <v>10.342278507868102</v>
      </c>
      <c r="AK217" s="107">
        <f t="shared" si="33"/>
        <v>23.631646815244313</v>
      </c>
      <c r="AL217" s="107">
        <f t="shared" si="34"/>
        <v>0.872983235274301</v>
      </c>
      <c r="AM217" s="110">
        <f t="shared" si="35"/>
        <v>-0.04573553376005712</v>
      </c>
      <c r="AN217" s="107"/>
      <c r="AO217" s="115">
        <f t="shared" si="47"/>
        <v>242.50858917563085</v>
      </c>
      <c r="AP217" s="107">
        <f t="shared" si="36"/>
        <v>7.236869382142137</v>
      </c>
      <c r="AQ217" s="107">
        <f t="shared" si="37"/>
        <v>10.011296423924016</v>
      </c>
      <c r="AR217" s="110">
        <f t="shared" si="38"/>
        <v>17.31398116876434</v>
      </c>
      <c r="AS217" s="107"/>
      <c r="AT217" s="115">
        <f t="shared" si="39"/>
        <v>0.5242510978221787</v>
      </c>
      <c r="AU217" s="107">
        <f t="shared" si="40"/>
        <v>-2.875870296277314</v>
      </c>
      <c r="AV217" s="107">
        <f t="shared" si="41"/>
        <v>25.634875189353796</v>
      </c>
      <c r="AW217" s="110">
        <f t="shared" si="48"/>
        <v>5.634875189353796</v>
      </c>
      <c r="AY217" s="120">
        <f t="shared" si="42"/>
        <v>0.3266650910382406</v>
      </c>
      <c r="AZ217" s="121">
        <f t="shared" si="43"/>
        <v>14.65016862655353</v>
      </c>
      <c r="BB217" s="120">
        <v>0.412532368653205</v>
      </c>
      <c r="BC217" s="53">
        <v>25.795686769976818</v>
      </c>
      <c r="BD217" s="15">
        <f t="shared" si="29"/>
        <v>-1.0740772941307914</v>
      </c>
      <c r="BE217" s="29">
        <f t="shared" si="44"/>
        <v>-45.77331592754393</v>
      </c>
      <c r="BG217" s="120">
        <v>0.3266650910382406</v>
      </c>
      <c r="BH217" s="53">
        <v>14.65016862655353</v>
      </c>
      <c r="BI217" s="15">
        <f t="shared" si="30"/>
        <v>0.6475809001975298</v>
      </c>
      <c r="BJ217" s="29">
        <f t="shared" si="45"/>
        <v>34.63584913027436</v>
      </c>
    </row>
    <row r="218" spans="2:62" ht="12.75">
      <c r="B218"/>
      <c r="C218"/>
      <c r="D218"/>
      <c r="E218"/>
      <c r="F218"/>
      <c r="G218"/>
      <c r="H218"/>
      <c r="I218"/>
      <c r="J218"/>
      <c r="K218"/>
      <c r="L218"/>
      <c r="M218"/>
      <c r="AG218" s="1">
        <f t="shared" si="46"/>
        <v>114</v>
      </c>
      <c r="AH218" s="28">
        <f t="shared" si="31"/>
        <v>0.4442656277803749</v>
      </c>
      <c r="AI218" s="169">
        <v>26.092610704543077</v>
      </c>
      <c r="AJ218" s="115">
        <f t="shared" si="32"/>
        <v>11.214471323936072</v>
      </c>
      <c r="AK218" s="107">
        <f t="shared" si="33"/>
        <v>23.559710658313517</v>
      </c>
      <c r="AL218" s="107">
        <f t="shared" si="34"/>
        <v>0.8693508189858701</v>
      </c>
      <c r="AM218" s="110">
        <f t="shared" si="35"/>
        <v>-0.09890732031350247</v>
      </c>
      <c r="AN218" s="107"/>
      <c r="AO218" s="115">
        <f t="shared" si="47"/>
        <v>251.17862434673143</v>
      </c>
      <c r="AP218" s="107">
        <f t="shared" si="36"/>
        <v>7.500757530438183</v>
      </c>
      <c r="AQ218" s="107">
        <f t="shared" si="37"/>
        <v>10.472591496279108</v>
      </c>
      <c r="AR218" s="110">
        <f t="shared" si="38"/>
        <v>17.03892095621265</v>
      </c>
      <c r="AS218" s="107"/>
      <c r="AT218" s="115">
        <f t="shared" si="39"/>
        <v>0.5511057343012439</v>
      </c>
      <c r="AU218" s="107">
        <f t="shared" si="40"/>
        <v>-2.7824367520395112</v>
      </c>
      <c r="AV218" s="107">
        <f t="shared" si="41"/>
        <v>25.94383123402817</v>
      </c>
      <c r="AW218" s="110">
        <f t="shared" si="48"/>
        <v>5.9438312340281705</v>
      </c>
      <c r="AY218" s="120">
        <f t="shared" si="42"/>
        <v>0.3556808609334625</v>
      </c>
      <c r="AZ218" s="121">
        <f t="shared" si="43"/>
        <v>14.328916032156174</v>
      </c>
      <c r="BB218" s="120">
        <v>0.4442656277803749</v>
      </c>
      <c r="BC218" s="53">
        <v>26.092610704543077</v>
      </c>
      <c r="BD218" s="15">
        <f t="shared" si="29"/>
        <v>-1.9130402623365328</v>
      </c>
      <c r="BE218" s="29">
        <f t="shared" si="44"/>
        <v>-46.02238671477917</v>
      </c>
      <c r="BG218" s="120">
        <v>0.3556808609334625</v>
      </c>
      <c r="BH218" s="53">
        <v>14.328916032156174</v>
      </c>
      <c r="BI218" s="15">
        <f t="shared" si="30"/>
        <v>0.21781410526584027</v>
      </c>
      <c r="BJ218" s="29">
        <f t="shared" si="45"/>
        <v>34.32726043848333</v>
      </c>
    </row>
    <row r="219" spans="2:62" ht="12.75">
      <c r="B219"/>
      <c r="C219"/>
      <c r="D219"/>
      <c r="E219"/>
      <c r="F219"/>
      <c r="G219"/>
      <c r="H219"/>
      <c r="I219"/>
      <c r="J219"/>
      <c r="K219"/>
      <c r="L219"/>
      <c r="M219"/>
      <c r="AG219" s="1">
        <f t="shared" si="46"/>
        <v>115</v>
      </c>
      <c r="AH219" s="28">
        <f t="shared" si="31"/>
        <v>0.4759988869075449</v>
      </c>
      <c r="AI219" s="169">
        <v>26.36464624591625</v>
      </c>
      <c r="AJ219" s="115">
        <f t="shared" si="32"/>
        <v>12.080980145839842</v>
      </c>
      <c r="AK219" s="107">
        <f t="shared" si="33"/>
        <v>23.433832174617308</v>
      </c>
      <c r="AL219" s="107">
        <f t="shared" si="34"/>
        <v>0.8616101626496491</v>
      </c>
      <c r="AM219" s="110">
        <f t="shared" si="35"/>
        <v>-0.15329251110744124</v>
      </c>
      <c r="AN219" s="107"/>
      <c r="AO219" s="115">
        <f t="shared" si="47"/>
        <v>259.8786277955587</v>
      </c>
      <c r="AP219" s="107">
        <f t="shared" si="36"/>
        <v>7.732376404979073</v>
      </c>
      <c r="AQ219" s="107">
        <f t="shared" si="37"/>
        <v>10.89566474989267</v>
      </c>
      <c r="AR219" s="110">
        <f t="shared" si="38"/>
        <v>16.77153808265498</v>
      </c>
      <c r="AS219" s="107"/>
      <c r="AT219" s="115">
        <f t="shared" si="39"/>
        <v>0.5761306045029979</v>
      </c>
      <c r="AU219" s="107">
        <f t="shared" si="40"/>
        <v>-2.6355280294063435</v>
      </c>
      <c r="AV219" s="107">
        <f t="shared" si="41"/>
        <v>26.232585912916008</v>
      </c>
      <c r="AW219" s="110">
        <f t="shared" si="48"/>
        <v>6.232585912916008</v>
      </c>
      <c r="AY219" s="120">
        <f t="shared" si="42"/>
        <v>0.3869866063298527</v>
      </c>
      <c r="AZ219" s="121">
        <f t="shared" si="43"/>
        <v>14.017406986993894</v>
      </c>
      <c r="BB219" s="120">
        <v>0.4759988869075449</v>
      </c>
      <c r="BC219" s="53">
        <v>26.36464624591625</v>
      </c>
      <c r="BD219" s="15">
        <f t="shared" si="29"/>
        <v>-2.7662564542407897</v>
      </c>
      <c r="BE219" s="29">
        <f t="shared" si="44"/>
        <v>-46.21912273325859</v>
      </c>
      <c r="BG219" s="120">
        <v>0.3869866063298527</v>
      </c>
      <c r="BH219" s="53">
        <v>14.017406986993894</v>
      </c>
      <c r="BI219" s="15">
        <f t="shared" si="30"/>
        <v>-0.22572855940269773</v>
      </c>
      <c r="BJ219" s="29">
        <f t="shared" si="45"/>
        <v>34.01558936529232</v>
      </c>
    </row>
    <row r="220" spans="2:62" ht="12.75">
      <c r="B220"/>
      <c r="C220"/>
      <c r="D220"/>
      <c r="E220"/>
      <c r="F220"/>
      <c r="G220"/>
      <c r="H220"/>
      <c r="I220"/>
      <c r="J220"/>
      <c r="K220"/>
      <c r="L220"/>
      <c r="M220"/>
      <c r="AG220" s="1">
        <f t="shared" si="46"/>
        <v>116</v>
      </c>
      <c r="AH220" s="28">
        <f t="shared" si="31"/>
        <v>0.507732146034714</v>
      </c>
      <c r="AI220" s="169">
        <v>26.609992804562765</v>
      </c>
      <c r="AJ220" s="115">
        <f t="shared" si="32"/>
        <v>12.93769164923537</v>
      </c>
      <c r="AK220" s="107">
        <f t="shared" si="33"/>
        <v>23.253125636098634</v>
      </c>
      <c r="AL220" s="107">
        <f t="shared" si="34"/>
        <v>0.8499286539385889</v>
      </c>
      <c r="AM220" s="110">
        <f t="shared" si="35"/>
        <v>-0.20800976814968664</v>
      </c>
      <c r="AN220" s="107"/>
      <c r="AO220" s="115">
        <f t="shared" si="47"/>
        <v>268.3225046527086</v>
      </c>
      <c r="AP220" s="107">
        <f t="shared" si="36"/>
        <v>7.933307540229125</v>
      </c>
      <c r="AQ220" s="107">
        <f t="shared" si="37"/>
        <v>11.28748618713215</v>
      </c>
      <c r="AR220" s="110">
        <f t="shared" si="38"/>
        <v>16.510380237150837</v>
      </c>
      <c r="AS220" s="107"/>
      <c r="AT220" s="115">
        <f t="shared" si="39"/>
        <v>0.5996751209564777</v>
      </c>
      <c r="AU220" s="107">
        <f t="shared" si="40"/>
        <v>-2.443156295261235</v>
      </c>
      <c r="AV220" s="107">
        <f t="shared" si="41"/>
        <v>26.497598086917378</v>
      </c>
      <c r="AW220" s="110">
        <f t="shared" si="48"/>
        <v>6.497598086917378</v>
      </c>
      <c r="AY220" s="120">
        <f t="shared" si="42"/>
        <v>0.4206695595588964</v>
      </c>
      <c r="AZ220" s="121">
        <f t="shared" si="43"/>
        <v>13.721656973758375</v>
      </c>
      <c r="BB220" s="120">
        <v>0.507732146034714</v>
      </c>
      <c r="BC220" s="53">
        <v>26.609992804562765</v>
      </c>
      <c r="BD220" s="15">
        <f t="shared" si="29"/>
        <v>-3.6302132407207943</v>
      </c>
      <c r="BE220" s="29">
        <f t="shared" si="44"/>
        <v>-46.361207652263914</v>
      </c>
      <c r="BG220" s="120">
        <v>0.4206695595588964</v>
      </c>
      <c r="BH220" s="53">
        <v>13.721656973758375</v>
      </c>
      <c r="BI220" s="15">
        <f t="shared" si="30"/>
        <v>-0.6828792496940805</v>
      </c>
      <c r="BJ220" s="29">
        <f t="shared" si="45"/>
        <v>33.7046541742515</v>
      </c>
    </row>
    <row r="221" spans="2:62" ht="12.75">
      <c r="B221"/>
      <c r="C221"/>
      <c r="D221"/>
      <c r="E221"/>
      <c r="F221"/>
      <c r="G221"/>
      <c r="H221"/>
      <c r="I221"/>
      <c r="J221"/>
      <c r="K221"/>
      <c r="L221"/>
      <c r="M221"/>
      <c r="AG221" s="1">
        <f t="shared" si="46"/>
        <v>117</v>
      </c>
      <c r="AH221" s="28">
        <f t="shared" si="31"/>
        <v>0.5394654051618835</v>
      </c>
      <c r="AI221" s="169">
        <v>26.827806089549675</v>
      </c>
      <c r="AJ221" s="115">
        <f t="shared" si="32"/>
        <v>13.78083745371702</v>
      </c>
      <c r="AK221" s="107">
        <f t="shared" si="33"/>
        <v>23.017812638317935</v>
      </c>
      <c r="AL221" s="107">
        <f t="shared" si="34"/>
        <v>0.8347559315124755</v>
      </c>
      <c r="AM221" s="110">
        <f t="shared" si="35"/>
        <v>-0.26193665339401484</v>
      </c>
      <c r="AN221" s="107"/>
      <c r="AO221" s="115">
        <f t="shared" si="47"/>
        <v>276.2019593135611</v>
      </c>
      <c r="AP221" s="107">
        <f t="shared" si="36"/>
        <v>8.106098763772188</v>
      </c>
      <c r="AQ221" s="107">
        <f t="shared" si="37"/>
        <v>11.657553071453172</v>
      </c>
      <c r="AR221" s="110">
        <f t="shared" si="38"/>
        <v>16.251198613833154</v>
      </c>
      <c r="AS221" s="107"/>
      <c r="AT221" s="115">
        <f t="shared" si="39"/>
        <v>0.6222656772755829</v>
      </c>
      <c r="AU221" s="107">
        <f t="shared" si="40"/>
        <v>-2.218812294732543</v>
      </c>
      <c r="AV221" s="107">
        <f t="shared" si="41"/>
        <v>26.735894441353974</v>
      </c>
      <c r="AW221" s="110">
        <f t="shared" si="48"/>
        <v>6.735894441353974</v>
      </c>
      <c r="AY221" s="120">
        <f t="shared" si="42"/>
        <v>0.45652083666041887</v>
      </c>
      <c r="AZ221" s="121">
        <f t="shared" si="43"/>
        <v>13.448406012244003</v>
      </c>
      <c r="BB221" s="120">
        <v>0.5394654051618835</v>
      </c>
      <c r="BC221" s="53">
        <v>26.827806089549675</v>
      </c>
      <c r="BD221" s="15">
        <f t="shared" si="29"/>
        <v>-4.50131814692151</v>
      </c>
      <c r="BE221" s="29">
        <f t="shared" si="44"/>
        <v>-46.447482196206764</v>
      </c>
      <c r="BG221" s="120">
        <v>0.45652083666041887</v>
      </c>
      <c r="BH221" s="53">
        <v>13.448406012244003</v>
      </c>
      <c r="BI221" s="15">
        <f t="shared" si="30"/>
        <v>-1.1502923737232988</v>
      </c>
      <c r="BJ221" s="29">
        <f t="shared" si="45"/>
        <v>33.399121304216735</v>
      </c>
    </row>
    <row r="222" spans="2:62" ht="12.75">
      <c r="B222"/>
      <c r="C222"/>
      <c r="D222"/>
      <c r="E222"/>
      <c r="F222"/>
      <c r="G222"/>
      <c r="H222"/>
      <c r="I222"/>
      <c r="J222"/>
      <c r="K222"/>
      <c r="L222"/>
      <c r="M222"/>
      <c r="AG222" s="1">
        <f t="shared" si="46"/>
        <v>118</v>
      </c>
      <c r="AH222" s="28">
        <f t="shared" si="31"/>
        <v>0.5711986642890534</v>
      </c>
      <c r="AI222" s="169">
        <v>27.018314268252595</v>
      </c>
      <c r="AJ222" s="115">
        <f t="shared" si="32"/>
        <v>14.607203512260321</v>
      </c>
      <c r="AK222" s="107">
        <f t="shared" si="33"/>
        <v>22.729252329310604</v>
      </c>
      <c r="AL222" s="107">
        <f t="shared" si="34"/>
        <v>0.8168652950006985</v>
      </c>
      <c r="AM222" s="110">
        <f t="shared" si="35"/>
        <v>-0.3137755052982456</v>
      </c>
      <c r="AN222" s="107"/>
      <c r="AO222" s="115">
        <f t="shared" si="47"/>
        <v>283.2473353791161</v>
      </c>
      <c r="AP222" s="107">
        <f t="shared" si="36"/>
        <v>8.253844384834942</v>
      </c>
      <c r="AQ222" s="107">
        <f t="shared" si="37"/>
        <v>12.01734931975565</v>
      </c>
      <c r="AR222" s="110">
        <f t="shared" si="38"/>
        <v>15.98697330100255</v>
      </c>
      <c r="AS222" s="107"/>
      <c r="AT222" s="115">
        <f t="shared" si="39"/>
        <v>0.6445858827661824</v>
      </c>
      <c r="AU222" s="107">
        <f t="shared" si="40"/>
        <v>-1.9810196232689459</v>
      </c>
      <c r="AV222" s="107">
        <f t="shared" si="41"/>
        <v>26.945590866601627</v>
      </c>
      <c r="AW222" s="110">
        <f t="shared" si="48"/>
        <v>6.945590866601627</v>
      </c>
      <c r="AY222" s="120">
        <f t="shared" si="42"/>
        <v>0.49398390844439743</v>
      </c>
      <c r="AZ222" s="121">
        <f t="shared" si="43"/>
        <v>13.203864455905759</v>
      </c>
      <c r="BB222" s="120">
        <v>0.5711986642890534</v>
      </c>
      <c r="BC222" s="53">
        <v>27.018314268252595</v>
      </c>
      <c r="BD222" s="15">
        <f t="shared" si="29"/>
        <v>-5.376083048776457</v>
      </c>
      <c r="BE222" s="29">
        <f t="shared" si="44"/>
        <v>-46.478048208860116</v>
      </c>
      <c r="BG222" s="120">
        <v>0.49398390844439743</v>
      </c>
      <c r="BH222" s="53">
        <v>13.203864455905759</v>
      </c>
      <c r="BI222" s="15">
        <f t="shared" si="30"/>
        <v>-1.6213126489470109</v>
      </c>
      <c r="BJ222" s="29">
        <f t="shared" si="45"/>
        <v>33.103945278590565</v>
      </c>
    </row>
    <row r="223" spans="2:62" ht="12.75">
      <c r="B223"/>
      <c r="C223"/>
      <c r="D223"/>
      <c r="E223"/>
      <c r="F223"/>
      <c r="G223"/>
      <c r="H223"/>
      <c r="I223"/>
      <c r="J223"/>
      <c r="K223"/>
      <c r="L223"/>
      <c r="M223"/>
      <c r="AG223" s="1">
        <f t="shared" si="46"/>
        <v>119</v>
      </c>
      <c r="AH223" s="28">
        <f t="shared" si="31"/>
        <v>0.6029319234162225</v>
      </c>
      <c r="AI223" s="169">
        <v>27.183317011215543</v>
      </c>
      <c r="AJ223" s="115">
        <f t="shared" si="32"/>
        <v>15.414568043718416</v>
      </c>
      <c r="AK223" s="107">
        <f t="shared" si="33"/>
        <v>22.390261627721443</v>
      </c>
      <c r="AL223" s="107">
        <f t="shared" si="34"/>
        <v>0.7928992508732824</v>
      </c>
      <c r="AM223" s="110">
        <f t="shared" si="35"/>
        <v>-0.3681946252665149</v>
      </c>
      <c r="AN223" s="107"/>
      <c r="AO223" s="115">
        <f t="shared" si="47"/>
        <v>289.8763237957483</v>
      </c>
      <c r="AP223" s="107">
        <f t="shared" si="36"/>
        <v>8.378113920185845</v>
      </c>
      <c r="AQ223" s="107">
        <f t="shared" si="37"/>
        <v>12.329791528435416</v>
      </c>
      <c r="AR223" s="110">
        <f t="shared" si="38"/>
        <v>15.747261376675068</v>
      </c>
      <c r="AS223" s="107"/>
      <c r="AT223" s="115">
        <f t="shared" si="39"/>
        <v>0.6642764230831862</v>
      </c>
      <c r="AU223" s="107">
        <f t="shared" si="40"/>
        <v>-1.666501307197783</v>
      </c>
      <c r="AV223" s="107">
        <f t="shared" si="41"/>
        <v>27.132185631189913</v>
      </c>
      <c r="AW223" s="110">
        <f t="shared" si="48"/>
        <v>7.1321856311899126</v>
      </c>
      <c r="AY223" s="120">
        <f t="shared" si="42"/>
        <v>0.5354840190414556</v>
      </c>
      <c r="AZ223" s="121">
        <f t="shared" si="43"/>
        <v>12.975279312486775</v>
      </c>
      <c r="BB223" s="120">
        <v>0.6029319234162225</v>
      </c>
      <c r="BC223" s="53">
        <v>27.183317011215543</v>
      </c>
      <c r="BD223" s="15">
        <f t="shared" si="29"/>
        <v>-6.25141627030894</v>
      </c>
      <c r="BE223" s="29">
        <f t="shared" si="44"/>
        <v>-46.45472582257388</v>
      </c>
      <c r="BG223" s="120">
        <v>0.5354840190414556</v>
      </c>
      <c r="BH223" s="53">
        <v>12.975279312486775</v>
      </c>
      <c r="BI223" s="15">
        <f t="shared" si="30"/>
        <v>-2.126119984284934</v>
      </c>
      <c r="BJ223" s="29">
        <f t="shared" si="45"/>
        <v>32.79990183749358</v>
      </c>
    </row>
    <row r="224" spans="2:62" ht="12.75">
      <c r="B224"/>
      <c r="C224"/>
      <c r="D224"/>
      <c r="E224"/>
      <c r="F224"/>
      <c r="G224"/>
      <c r="H224"/>
      <c r="I224"/>
      <c r="J224"/>
      <c r="K224"/>
      <c r="L224"/>
      <c r="M224"/>
      <c r="AG224" s="1">
        <f t="shared" si="46"/>
        <v>120</v>
      </c>
      <c r="AH224" s="28">
        <f t="shared" si="31"/>
        <v>0.6346651825433924</v>
      </c>
      <c r="AI224" s="169">
        <v>27.311157804594973</v>
      </c>
      <c r="AJ224" s="115">
        <f t="shared" si="32"/>
        <v>16.193002014006886</v>
      </c>
      <c r="AK224" s="107">
        <f t="shared" si="33"/>
        <v>21.992863078777575</v>
      </c>
      <c r="AL224" s="107">
        <f t="shared" si="34"/>
        <v>0.7649324308554624</v>
      </c>
      <c r="AM224" s="110">
        <f t="shared" si="35"/>
        <v>-0.4218312090071592</v>
      </c>
      <c r="AN224" s="107"/>
      <c r="AO224" s="115">
        <f t="shared" si="47"/>
        <v>295.5576775131829</v>
      </c>
      <c r="AP224" s="107">
        <f t="shared" si="36"/>
        <v>8.468468802358968</v>
      </c>
      <c r="AQ224" s="107">
        <f t="shared" si="37"/>
        <v>12.620737580668393</v>
      </c>
      <c r="AR224" s="110">
        <f t="shared" si="38"/>
        <v>15.515056652165484</v>
      </c>
      <c r="AS224" s="107"/>
      <c r="AT224" s="115">
        <f t="shared" si="39"/>
        <v>0.6828890961746203</v>
      </c>
      <c r="AU224" s="107">
        <f t="shared" si="40"/>
        <v>-1.3165404974438009</v>
      </c>
      <c r="AV224" s="107">
        <f t="shared" si="41"/>
        <v>27.279407283628423</v>
      </c>
      <c r="AW224" s="110">
        <f t="shared" si="48"/>
        <v>7.279407283628423</v>
      </c>
      <c r="AY224" s="120">
        <f t="shared" si="42"/>
        <v>0.57975948864469</v>
      </c>
      <c r="AZ224" s="121">
        <f t="shared" si="43"/>
        <v>12.788540101873052</v>
      </c>
      <c r="BB224" s="120">
        <v>0.6346651825433924</v>
      </c>
      <c r="BC224" s="53">
        <v>27.311157804594973</v>
      </c>
      <c r="BD224" s="15">
        <f t="shared" si="29"/>
        <v>-7.120955206654095</v>
      </c>
      <c r="BE224" s="29">
        <f t="shared" si="44"/>
        <v>-46.36648132710003</v>
      </c>
      <c r="BG224" s="120">
        <v>0.57975948864469</v>
      </c>
      <c r="BH224" s="53">
        <v>12.788540101873052</v>
      </c>
      <c r="BI224" s="15">
        <f t="shared" si="30"/>
        <v>-2.651850397642198</v>
      </c>
      <c r="BJ224" s="29">
        <f t="shared" si="45"/>
        <v>32.510573424337515</v>
      </c>
    </row>
    <row r="225" spans="2:62" ht="12.75">
      <c r="B225"/>
      <c r="C225"/>
      <c r="D225"/>
      <c r="E225"/>
      <c r="F225"/>
      <c r="G225"/>
      <c r="H225"/>
      <c r="I225"/>
      <c r="J225"/>
      <c r="K225"/>
      <c r="L225"/>
      <c r="M225"/>
      <c r="AG225" s="1">
        <f t="shared" si="46"/>
        <v>121</v>
      </c>
      <c r="AH225" s="28">
        <f t="shared" si="31"/>
        <v>0.6663984416705624</v>
      </c>
      <c r="AI225" s="169">
        <v>27.41112445687605</v>
      </c>
      <c r="AJ225" s="115">
        <f t="shared" si="32"/>
        <v>16.94443290542934</v>
      </c>
      <c r="AK225" s="107">
        <f t="shared" si="33"/>
        <v>21.546599209707125</v>
      </c>
      <c r="AL225" s="107">
        <f t="shared" si="34"/>
        <v>0.7388268582322084</v>
      </c>
      <c r="AM225" s="110">
        <f t="shared" si="35"/>
        <v>-0.4668978142464688</v>
      </c>
      <c r="AN225" s="107"/>
      <c r="AO225" s="115">
        <f t="shared" si="47"/>
        <v>299.49708213937737</v>
      </c>
      <c r="AP225" s="107">
        <f t="shared" si="36"/>
        <v>8.54155477737558</v>
      </c>
      <c r="AQ225" s="107">
        <f t="shared" si="37"/>
        <v>12.9563996496062</v>
      </c>
      <c r="AR225" s="110">
        <f t="shared" si="38"/>
        <v>15.235869129120415</v>
      </c>
      <c r="AS225" s="107"/>
      <c r="AT225" s="115">
        <f t="shared" si="39"/>
        <v>0.7047192512132504</v>
      </c>
      <c r="AU225" s="107">
        <f t="shared" si="40"/>
        <v>-1.0501594118285773</v>
      </c>
      <c r="AV225" s="107">
        <f t="shared" si="41"/>
        <v>27.391000514769374</v>
      </c>
      <c r="AW225" s="110">
        <f t="shared" si="48"/>
        <v>7.391000514769374</v>
      </c>
      <c r="AY225" s="120">
        <f t="shared" si="42"/>
        <v>0.6216245317242584</v>
      </c>
      <c r="AZ225" s="121">
        <f t="shared" si="43"/>
        <v>12.652655958683075</v>
      </c>
      <c r="BB225" s="120">
        <v>0.6663984416705624</v>
      </c>
      <c r="BC225" s="53">
        <v>27.41112445687605</v>
      </c>
      <c r="BD225" s="15">
        <f t="shared" si="29"/>
        <v>-7.983037711657245</v>
      </c>
      <c r="BE225" s="29">
        <f t="shared" si="44"/>
        <v>-46.22290702581631</v>
      </c>
      <c r="BG225" s="120">
        <v>0.6216245317242584</v>
      </c>
      <c r="BH225" s="53">
        <v>12.652655958683075</v>
      </c>
      <c r="BI225" s="15">
        <f t="shared" si="30"/>
        <v>-3.1394135583585436</v>
      </c>
      <c r="BJ225" s="29">
        <f t="shared" si="45"/>
        <v>32.2569892436272</v>
      </c>
    </row>
    <row r="226" spans="2:62" ht="12.75">
      <c r="B226"/>
      <c r="C226"/>
      <c r="D226"/>
      <c r="E226"/>
      <c r="F226"/>
      <c r="G226"/>
      <c r="H226"/>
      <c r="I226"/>
      <c r="J226"/>
      <c r="K226"/>
      <c r="L226"/>
      <c r="M226"/>
      <c r="AG226" s="1">
        <f t="shared" si="46"/>
        <v>122</v>
      </c>
      <c r="AH226" s="28">
        <f t="shared" si="31"/>
        <v>0.6981317007977319</v>
      </c>
      <c r="AI226" s="169">
        <v>27.490660156141686</v>
      </c>
      <c r="AJ226" s="115">
        <f t="shared" si="32"/>
        <v>17.670655730471303</v>
      </c>
      <c r="AK226" s="107">
        <f t="shared" si="33"/>
        <v>21.059067450284637</v>
      </c>
      <c r="AL226" s="107">
        <f t="shared" si="34"/>
        <v>0.7075690756889372</v>
      </c>
      <c r="AM226" s="110">
        <f t="shared" si="35"/>
        <v>-0.5128228810260094</v>
      </c>
      <c r="AN226" s="107"/>
      <c r="AO226" s="115">
        <f t="shared" si="47"/>
        <v>302.55413957419245</v>
      </c>
      <c r="AP226" s="107">
        <f t="shared" si="36"/>
        <v>8.601653644786268</v>
      </c>
      <c r="AQ226" s="107">
        <f t="shared" si="37"/>
        <v>13.259530926764135</v>
      </c>
      <c r="AR226" s="110">
        <f t="shared" si="38"/>
        <v>14.97280333144684</v>
      </c>
      <c r="AS226" s="107"/>
      <c r="AT226" s="115">
        <f t="shared" si="39"/>
        <v>0.7247877334541644</v>
      </c>
      <c r="AU226" s="107">
        <f t="shared" si="40"/>
        <v>-0.732705157790507</v>
      </c>
      <c r="AV226" s="107">
        <f t="shared" si="41"/>
        <v>27.480894071558573</v>
      </c>
      <c r="AW226" s="110">
        <f t="shared" si="48"/>
        <v>7.480894071558573</v>
      </c>
      <c r="AY226" s="120">
        <f t="shared" si="42"/>
        <v>0.6663274669348241</v>
      </c>
      <c r="AZ226" s="121">
        <f t="shared" si="43"/>
        <v>12.540529099515302</v>
      </c>
      <c r="BB226" s="120">
        <v>0.6981317007977319</v>
      </c>
      <c r="BC226" s="53">
        <v>27.490660156141686</v>
      </c>
      <c r="BD226" s="15">
        <f t="shared" si="29"/>
        <v>-8.836583153552453</v>
      </c>
      <c r="BE226" s="29">
        <f t="shared" si="44"/>
        <v>-46.031734363864985</v>
      </c>
      <c r="BG226" s="120">
        <v>0.6663274669348241</v>
      </c>
      <c r="BH226" s="53">
        <v>12.540529099515302</v>
      </c>
      <c r="BI226" s="15">
        <f t="shared" si="30"/>
        <v>-3.6513706926139764</v>
      </c>
      <c r="BJ226" s="29">
        <f t="shared" si="45"/>
        <v>31.997181425689526</v>
      </c>
    </row>
    <row r="227" spans="2:62" ht="12.75">
      <c r="B227"/>
      <c r="C227"/>
      <c r="D227"/>
      <c r="E227"/>
      <c r="F227"/>
      <c r="G227"/>
      <c r="H227"/>
      <c r="I227"/>
      <c r="J227"/>
      <c r="K227"/>
      <c r="L227"/>
      <c r="M227"/>
      <c r="AG227" s="1">
        <f t="shared" si="46"/>
        <v>123</v>
      </c>
      <c r="AH227" s="28">
        <f t="shared" si="31"/>
        <v>0.7298649599249014</v>
      </c>
      <c r="AI227" s="169">
        <v>27.535129921443644</v>
      </c>
      <c r="AJ227" s="115">
        <f t="shared" si="32"/>
        <v>18.359571056807216</v>
      </c>
      <c r="AK227" s="107">
        <f t="shared" si="33"/>
        <v>20.520953447655106</v>
      </c>
      <c r="AL227" s="107">
        <f t="shared" si="34"/>
        <v>0.6748666483456915</v>
      </c>
      <c r="AM227" s="110">
        <f t="shared" si="35"/>
        <v>-0.5555287721495894</v>
      </c>
      <c r="AN227" s="107"/>
      <c r="AO227" s="115">
        <f t="shared" si="47"/>
        <v>304.64222523269035</v>
      </c>
      <c r="AP227" s="107">
        <f t="shared" si="36"/>
        <v>8.630471419258098</v>
      </c>
      <c r="AQ227" s="107">
        <f t="shared" si="37"/>
        <v>13.565095866194639</v>
      </c>
      <c r="AR227" s="110">
        <f t="shared" si="38"/>
        <v>14.69653612729711</v>
      </c>
      <c r="AS227" s="107"/>
      <c r="AT227" s="115">
        <f t="shared" si="39"/>
        <v>0.7453850330210825</v>
      </c>
      <c r="AU227" s="107">
        <f t="shared" si="40"/>
        <v>-0.42733007325566436</v>
      </c>
      <c r="AV227" s="107">
        <f t="shared" si="41"/>
        <v>27.531813757892387</v>
      </c>
      <c r="AW227" s="110">
        <f t="shared" si="48"/>
        <v>7.531813757892387</v>
      </c>
      <c r="AY227" s="120">
        <f t="shared" si="42"/>
        <v>0.711124808066827</v>
      </c>
      <c r="AZ227" s="121">
        <f t="shared" si="43"/>
        <v>12.47550717042759</v>
      </c>
      <c r="BB227" s="120">
        <v>0.7298649599249014</v>
      </c>
      <c r="BC227" s="53">
        <v>27.535129921443644</v>
      </c>
      <c r="BD227" s="15">
        <f t="shared" si="29"/>
        <v>-9.673690641948733</v>
      </c>
      <c r="BE227" s="29">
        <f t="shared" si="44"/>
        <v>-45.77989699658737</v>
      </c>
      <c r="BG227" s="120">
        <v>0.711124808066827</v>
      </c>
      <c r="BH227" s="53">
        <v>12.47550717042759</v>
      </c>
      <c r="BI227" s="15">
        <f t="shared" si="30"/>
        <v>-4.163270778099118</v>
      </c>
      <c r="BJ227" s="29">
        <f t="shared" si="45"/>
        <v>31.760333991329336</v>
      </c>
    </row>
    <row r="228" spans="2:62" ht="12.75">
      <c r="B228"/>
      <c r="C228"/>
      <c r="D228"/>
      <c r="E228"/>
      <c r="F228"/>
      <c r="G228"/>
      <c r="H228"/>
      <c r="I228"/>
      <c r="J228"/>
      <c r="K228"/>
      <c r="L228"/>
      <c r="M228"/>
      <c r="AG228" s="1">
        <f t="shared" si="46"/>
        <v>124</v>
      </c>
      <c r="AH228" s="28">
        <f t="shared" si="31"/>
        <v>0.7615982190520709</v>
      </c>
      <c r="AI228" s="169">
        <v>27.562625019288433</v>
      </c>
      <c r="AJ228" s="115">
        <f t="shared" si="32"/>
        <v>19.020389027162686</v>
      </c>
      <c r="AK228" s="107">
        <f t="shared" si="33"/>
        <v>19.948009905985458</v>
      </c>
      <c r="AL228" s="107">
        <f t="shared" si="34"/>
        <v>0.6448813432682776</v>
      </c>
      <c r="AM228" s="110">
        <f t="shared" si="35"/>
        <v>-0.5904704752505019</v>
      </c>
      <c r="AN228" s="107"/>
      <c r="AO228" s="115">
        <f t="shared" si="47"/>
        <v>305.5735842073807</v>
      </c>
      <c r="AP228" s="107">
        <f t="shared" si="36"/>
        <v>8.651638953304605</v>
      </c>
      <c r="AQ228" s="107">
        <f t="shared" si="37"/>
        <v>13.91185166270916</v>
      </c>
      <c r="AR228" s="110">
        <f t="shared" si="38"/>
        <v>14.368729356306229</v>
      </c>
      <c r="AS228" s="107"/>
      <c r="AT228" s="115">
        <f t="shared" si="39"/>
        <v>0.7692443951020747</v>
      </c>
      <c r="AU228" s="107">
        <f t="shared" si="40"/>
        <v>-0.210746629768262</v>
      </c>
      <c r="AV228" s="107">
        <f t="shared" si="41"/>
        <v>27.561819312446445</v>
      </c>
      <c r="AW228" s="110">
        <f t="shared" si="48"/>
        <v>7.5618193124464455</v>
      </c>
      <c r="AY228" s="120">
        <f t="shared" si="42"/>
        <v>0.7523024908740402</v>
      </c>
      <c r="AZ228" s="121">
        <f t="shared" si="43"/>
        <v>12.439965954864542</v>
      </c>
      <c r="BB228" s="120">
        <v>0.7615982190520709</v>
      </c>
      <c r="BC228" s="53">
        <v>27.562625019288433</v>
      </c>
      <c r="BD228" s="15">
        <f t="shared" si="29"/>
        <v>-10.49723472318383</v>
      </c>
      <c r="BE228" s="29">
        <f t="shared" si="44"/>
        <v>-45.485414674285536</v>
      </c>
      <c r="BG228" s="120">
        <v>0.7523024908740402</v>
      </c>
      <c r="BH228" s="53">
        <v>12.439965954864542</v>
      </c>
      <c r="BI228" s="15">
        <f t="shared" si="30"/>
        <v>-4.630638293786086</v>
      </c>
      <c r="BJ228" s="29">
        <f t="shared" si="45"/>
        <v>31.545992462768663</v>
      </c>
    </row>
    <row r="229" spans="33:62" ht="12.75">
      <c r="AG229" s="1">
        <f t="shared" si="46"/>
        <v>125</v>
      </c>
      <c r="AH229" s="28">
        <f t="shared" si="31"/>
        <v>0.7933314781792409</v>
      </c>
      <c r="AI229" s="169">
        <v>27.570498725039144</v>
      </c>
      <c r="AJ229" s="115">
        <f t="shared" si="32"/>
        <v>19.64933374334377</v>
      </c>
      <c r="AK229" s="107">
        <f t="shared" si="33"/>
        <v>19.340012497154103</v>
      </c>
      <c r="AL229" s="107">
        <f t="shared" si="34"/>
        <v>0.6091921642521996</v>
      </c>
      <c r="AM229" s="110">
        <f t="shared" si="35"/>
        <v>-0.6271813785152478</v>
      </c>
      <c r="AN229" s="107"/>
      <c r="AO229" s="115">
        <f t="shared" si="47"/>
        <v>305.7631973662189</v>
      </c>
      <c r="AP229" s="107">
        <f t="shared" si="36"/>
        <v>8.65878430608192</v>
      </c>
      <c r="AQ229" s="107">
        <f t="shared" si="37"/>
        <v>14.21870546598912</v>
      </c>
      <c r="AR229" s="110">
        <f t="shared" si="38"/>
        <v>14.065148945939079</v>
      </c>
      <c r="AS229" s="107"/>
      <c r="AT229" s="115">
        <f t="shared" si="39"/>
        <v>0.7908272328986676</v>
      </c>
      <c r="AU229" s="107">
        <f t="shared" si="40"/>
        <v>0.06904321915069334</v>
      </c>
      <c r="AV229" s="107">
        <f t="shared" si="41"/>
        <v>27.570412274416107</v>
      </c>
      <c r="AW229" s="110">
        <f t="shared" si="48"/>
        <v>7.570412274416107</v>
      </c>
      <c r="AY229" s="120">
        <f t="shared" si="42"/>
        <v>0.7963819230922294</v>
      </c>
      <c r="AZ229" s="121">
        <f t="shared" si="43"/>
        <v>12.429779482923117</v>
      </c>
      <c r="BB229" s="120">
        <v>0.7933314781792409</v>
      </c>
      <c r="BC229" s="53">
        <v>27.570498725039144</v>
      </c>
      <c r="BD229" s="15">
        <f t="shared" si="29"/>
        <v>-11.30377753546861</v>
      </c>
      <c r="BE229" s="29">
        <f t="shared" si="44"/>
        <v>-45.146709792257525</v>
      </c>
      <c r="BG229" s="120">
        <v>0.7963819230922294</v>
      </c>
      <c r="BH229" s="53">
        <v>12.429779482923117</v>
      </c>
      <c r="BI229" s="15">
        <f t="shared" si="30"/>
        <v>-5.130711633322672</v>
      </c>
      <c r="BJ229" s="29">
        <f t="shared" si="45"/>
        <v>31.321449382909584</v>
      </c>
    </row>
    <row r="230" spans="33:62" ht="12.75">
      <c r="AG230" s="1">
        <f t="shared" si="46"/>
        <v>126</v>
      </c>
      <c r="AH230" s="28">
        <f t="shared" si="31"/>
        <v>0.82506473730641</v>
      </c>
      <c r="AI230" s="169">
        <v>27.551050627366134</v>
      </c>
      <c r="AJ230" s="115">
        <f t="shared" si="32"/>
        <v>20.238773355667085</v>
      </c>
      <c r="AK230" s="107">
        <f t="shared" si="33"/>
        <v>18.693647148954962</v>
      </c>
      <c r="AL230" s="107">
        <f t="shared" si="34"/>
        <v>0.5726145715189705</v>
      </c>
      <c r="AM230" s="110">
        <f t="shared" si="35"/>
        <v>-0.660710593013718</v>
      </c>
      <c r="AN230" s="107"/>
      <c r="AO230" s="115">
        <f t="shared" si="47"/>
        <v>305.18961706883596</v>
      </c>
      <c r="AP230" s="107">
        <f t="shared" si="36"/>
        <v>8.642498009966722</v>
      </c>
      <c r="AQ230" s="107">
        <f t="shared" si="37"/>
        <v>14.528583370382094</v>
      </c>
      <c r="AR230" s="110">
        <f t="shared" si="38"/>
        <v>13.744826854124312</v>
      </c>
      <c r="AS230" s="107"/>
      <c r="AT230" s="115">
        <f t="shared" si="39"/>
        <v>0.8131116881468734</v>
      </c>
      <c r="AU230" s="107">
        <f t="shared" si="40"/>
        <v>0.32931122067054347</v>
      </c>
      <c r="AV230" s="107">
        <f t="shared" si="41"/>
        <v>27.549082467327878</v>
      </c>
      <c r="AW230" s="110">
        <f t="shared" si="48"/>
        <v>7.549082467327878</v>
      </c>
      <c r="AY230" s="120">
        <f t="shared" si="42"/>
        <v>0.8395542746968468</v>
      </c>
      <c r="AZ230" s="121">
        <f t="shared" si="43"/>
        <v>12.455271706609278</v>
      </c>
      <c r="BB230" s="120">
        <v>0.82506473730641</v>
      </c>
      <c r="BC230" s="53">
        <v>27.551050627366134</v>
      </c>
      <c r="BD230" s="15">
        <f t="shared" si="29"/>
        <v>-12.08740728065821</v>
      </c>
      <c r="BE230" s="29">
        <f t="shared" si="44"/>
        <v>-44.75792753651207</v>
      </c>
      <c r="BG230" s="120">
        <v>0.8395542746968468</v>
      </c>
      <c r="BH230" s="53">
        <v>12.455271706609278</v>
      </c>
      <c r="BI230" s="15">
        <f t="shared" si="30"/>
        <v>-5.626067587643564</v>
      </c>
      <c r="BJ230" s="29">
        <f t="shared" si="45"/>
        <v>31.112207556769633</v>
      </c>
    </row>
    <row r="231" spans="33:62" ht="12.75">
      <c r="AG231" s="1">
        <f t="shared" si="46"/>
        <v>127</v>
      </c>
      <c r="AH231" s="28">
        <f t="shared" si="31"/>
        <v>0.8567979964335799</v>
      </c>
      <c r="AI231" s="169">
        <v>27.51514998093038</v>
      </c>
      <c r="AJ231" s="115">
        <f t="shared" si="32"/>
        <v>20.794562886381712</v>
      </c>
      <c r="AK231" s="107">
        <f t="shared" si="33"/>
        <v>18.018591311126666</v>
      </c>
      <c r="AL231" s="107">
        <f t="shared" si="34"/>
        <v>0.534529313831122</v>
      </c>
      <c r="AM231" s="110">
        <f t="shared" si="35"/>
        <v>-0.6914273928190067</v>
      </c>
      <c r="AN231" s="107"/>
      <c r="AO231" s="115">
        <f t="shared" si="47"/>
        <v>303.7130658231103</v>
      </c>
      <c r="AP231" s="107">
        <f t="shared" si="36"/>
        <v>8.61755284821268</v>
      </c>
      <c r="AQ231" s="107">
        <f t="shared" si="37"/>
        <v>14.836150788062014</v>
      </c>
      <c r="AR231" s="110">
        <f t="shared" si="38"/>
        <v>13.412256700268111</v>
      </c>
      <c r="AS231" s="107"/>
      <c r="AT231" s="115">
        <f t="shared" si="39"/>
        <v>0.8357617100347013</v>
      </c>
      <c r="AU231" s="107">
        <f t="shared" si="40"/>
        <v>0.5787738860840229</v>
      </c>
      <c r="AV231" s="107">
        <f t="shared" si="41"/>
        <v>27.50906212981243</v>
      </c>
      <c r="AW231" s="110">
        <f t="shared" si="48"/>
        <v>7.509062129812431</v>
      </c>
      <c r="AY231" s="120">
        <f t="shared" si="42"/>
        <v>0.8820640949925557</v>
      </c>
      <c r="AZ231" s="121">
        <f t="shared" si="43"/>
        <v>12.504339570249153</v>
      </c>
      <c r="BB231" s="120">
        <v>0.8567979964335799</v>
      </c>
      <c r="BC231" s="53">
        <v>27.51514998093038</v>
      </c>
      <c r="BD231" s="15">
        <f t="shared" si="29"/>
        <v>-12.8500734096871</v>
      </c>
      <c r="BE231" s="29">
        <f t="shared" si="44"/>
        <v>-44.33020944913433</v>
      </c>
      <c r="BG231" s="120">
        <v>0.8820640949925557</v>
      </c>
      <c r="BH231" s="53">
        <v>12.504339570249153</v>
      </c>
      <c r="BI231" s="15">
        <f t="shared" si="30"/>
        <v>-6.117225050114331</v>
      </c>
      <c r="BJ231" s="29">
        <f t="shared" si="45"/>
        <v>30.905872994600315</v>
      </c>
    </row>
    <row r="232" spans="33:62" ht="12.75">
      <c r="AG232" s="1">
        <f t="shared" si="46"/>
        <v>128</v>
      </c>
      <c r="AH232" s="28">
        <f t="shared" si="31"/>
        <v>0.8885312555607499</v>
      </c>
      <c r="AI232" s="169">
        <v>27.45336474961976</v>
      </c>
      <c r="AJ232" s="115">
        <f t="shared" si="32"/>
        <v>21.30783198332933</v>
      </c>
      <c r="AK232" s="107">
        <f t="shared" si="33"/>
        <v>17.31079236331695</v>
      </c>
      <c r="AL232" s="107">
        <f t="shared" si="34"/>
        <v>0.49027437599513135</v>
      </c>
      <c r="AM232" s="110">
        <f t="shared" si="35"/>
        <v>-0.7233878154076905</v>
      </c>
      <c r="AN232" s="107"/>
      <c r="AO232" s="115">
        <f t="shared" si="47"/>
        <v>301.15489375776696</v>
      </c>
      <c r="AP232" s="107">
        <f t="shared" si="36"/>
        <v>8.573263575639775</v>
      </c>
      <c r="AQ232" s="107">
        <f t="shared" si="37"/>
        <v>15.106037574432946</v>
      </c>
      <c r="AR232" s="110">
        <f t="shared" si="38"/>
        <v>13.10754091352837</v>
      </c>
      <c r="AS232" s="107"/>
      <c r="AT232" s="115">
        <f t="shared" si="39"/>
        <v>0.8561146157187952</v>
      </c>
      <c r="AU232" s="107">
        <f t="shared" si="40"/>
        <v>0.8897899808302424</v>
      </c>
      <c r="AV232" s="107">
        <f t="shared" si="41"/>
        <v>27.438941485882413</v>
      </c>
      <c r="AW232" s="110">
        <f t="shared" si="48"/>
        <v>7.438941485882413</v>
      </c>
      <c r="AY232" s="120">
        <f t="shared" si="42"/>
        <v>0.9268336678165636</v>
      </c>
      <c r="AZ232" s="121">
        <f t="shared" si="43"/>
        <v>12.592534185185752</v>
      </c>
      <c r="BB232" s="120">
        <v>0.8885312555607499</v>
      </c>
      <c r="BC232" s="53">
        <v>27.45336474961976</v>
      </c>
      <c r="BD232" s="15">
        <f t="shared" si="29"/>
        <v>-13.584977508296907</v>
      </c>
      <c r="BE232" s="29">
        <f t="shared" si="44"/>
        <v>-43.856563503043176</v>
      </c>
      <c r="BG232" s="120">
        <v>0.9268336678165636</v>
      </c>
      <c r="BH232" s="53">
        <v>12.592534185185752</v>
      </c>
      <c r="BI232" s="15">
        <f t="shared" si="30"/>
        <v>-6.645728681607172</v>
      </c>
      <c r="BJ232" s="29">
        <f t="shared" si="45"/>
        <v>30.69608374572374</v>
      </c>
    </row>
    <row r="233" spans="33:62" ht="12.75">
      <c r="AG233" s="1">
        <f t="shared" si="46"/>
        <v>129</v>
      </c>
      <c r="AH233" s="28">
        <f t="shared" si="31"/>
        <v>0.9202645146879194</v>
      </c>
      <c r="AI233" s="169">
        <v>27.36385502457162</v>
      </c>
      <c r="AJ233" s="115">
        <f t="shared" si="32"/>
        <v>21.775111638371975</v>
      </c>
      <c r="AK233" s="107">
        <f t="shared" si="33"/>
        <v>16.571815680311285</v>
      </c>
      <c r="AL233" s="107">
        <f t="shared" si="34"/>
        <v>0.44621027486270215</v>
      </c>
      <c r="AM233" s="110">
        <f t="shared" si="35"/>
        <v>-0.7510320498603953</v>
      </c>
      <c r="AN233" s="107"/>
      <c r="AO233" s="115">
        <f aca="true" t="shared" si="49" ref="AO233:AO264">IF(AG233&lt;=M$4,D$6^2*(AL233^2+AM233^2)-(AJ233*AL233+AK233*AM233)^2,"")</f>
        <v>297.80991324143105</v>
      </c>
      <c r="AP233" s="107">
        <f t="shared" si="36"/>
        <v>8.505703814901997</v>
      </c>
      <c r="AQ233" s="107">
        <f t="shared" si="37"/>
        <v>15.387055466760744</v>
      </c>
      <c r="AR233" s="110">
        <f t="shared" si="38"/>
        <v>12.776483243163131</v>
      </c>
      <c r="AS233" s="107"/>
      <c r="AT233" s="115">
        <f t="shared" si="39"/>
        <v>0.8778273795601015</v>
      </c>
      <c r="AU233" s="107">
        <f t="shared" si="40"/>
        <v>1.1608950953890416</v>
      </c>
      <c r="AV233" s="107">
        <f t="shared" si="41"/>
        <v>27.339218796141108</v>
      </c>
      <c r="AW233" s="110">
        <f aca="true" t="shared" si="50" ref="AW233:AW264">AV233-D$6</f>
        <v>7.3392187961411075</v>
      </c>
      <c r="AY233" s="120">
        <f t="shared" si="42"/>
        <v>0.9692639186220946</v>
      </c>
      <c r="AZ233" s="121">
        <f t="shared" si="43"/>
        <v>12.713892327469386</v>
      </c>
      <c r="BB233" s="120">
        <v>0.9202645146879194</v>
      </c>
      <c r="BC233" s="53">
        <v>27.36385502457162</v>
      </c>
      <c r="BD233" s="15">
        <f aca="true" t="shared" si="51" ref="BD233:BD296">BC233*SIN(BB233+L$12)</f>
        <v>-14.288319082238251</v>
      </c>
      <c r="BE233" s="29">
        <f t="shared" si="44"/>
        <v>-43.33719133936044</v>
      </c>
      <c r="BG233" s="120">
        <v>0.9692639186220946</v>
      </c>
      <c r="BH233" s="53">
        <v>12.713892327469386</v>
      </c>
      <c r="BI233" s="15">
        <f aca="true" t="shared" si="52" ref="BI233:BI296">BH233*SIN(BG233+K$12)</f>
        <v>-7.161810448167211</v>
      </c>
      <c r="BJ233" s="29">
        <f t="shared" si="45"/>
        <v>30.504833612152453</v>
      </c>
    </row>
    <row r="234" spans="33:62" ht="12.75">
      <c r="AG234" s="1">
        <f t="shared" si="46"/>
        <v>130</v>
      </c>
      <c r="AH234" s="28">
        <f aca="true" t="shared" si="53" ref="AH234:AH297">-PI()/D$3+(AG234-1)/(M$4-1)*2*PI()/D$3</f>
        <v>0.9519977738150889</v>
      </c>
      <c r="AI234" s="169">
        <v>27.253753903703377</v>
      </c>
      <c r="AJ234" s="115">
        <f aca="true" t="shared" si="54" ref="AJ234:AJ297">AI234*SIN(AH234)</f>
        <v>22.200252533054734</v>
      </c>
      <c r="AK234" s="107">
        <f aca="true" t="shared" si="55" ref="AK234:AK297">AI234*COS(AH234)</f>
        <v>15.808728263596159</v>
      </c>
      <c r="AL234" s="107">
        <f aca="true" t="shared" si="56" ref="AL234:AL297">IF(AG234=1,AJ235-AJ234,IF(AG234=M$4,AJ234-AJ233,(AJ235-AJ233)/2))</f>
        <v>0.39529064544178993</v>
      </c>
      <c r="AM234" s="110">
        <f aca="true" t="shared" si="57" ref="AM234:AM297">IF(AG234=1,AK235-AK234,IF(AG234=M$4,AK234-AK233,(AK235-AK233)/2))</f>
        <v>-0.7792764151927809</v>
      </c>
      <c r="AN234" s="107"/>
      <c r="AO234" s="115">
        <f t="shared" si="49"/>
        <v>292.85193177505886</v>
      </c>
      <c r="AP234" s="107">
        <f aca="true" t="shared" si="58" ref="AP234:AP297">IF(ABS(AK234*AL234-AJ234*AM234-SQRT(AO234))&lt;ABS(AK234*AL234-AJ234*AM234+SQRT(AO234)),(AK234*AL234-AJ234*AM234-SQRT(AO234))/(AL234^2+AM234^2),(AK234*AL234-AJ234*AM234+SQRT(AO234))/(AL234^2+AM234^2))</f>
        <v>8.429647344245538</v>
      </c>
      <c r="AQ234" s="107">
        <f aca="true" t="shared" si="59" ref="AQ234:AQ297">AJ234+AP234*AM234</f>
        <v>15.631227169291725</v>
      </c>
      <c r="AR234" s="110">
        <f aca="true" t="shared" si="60" ref="AR234:AR297">AK234-AP234*AL234</f>
        <v>12.47656752404267</v>
      </c>
      <c r="AS234" s="107"/>
      <c r="AT234" s="115">
        <f aca="true" t="shared" si="61" ref="AT234:AT297">IF(AR234&gt;0,ATAN(AQ234/AR234),IF(AQ234&lt;0,ATAN(AQ234/AR234)-PI(),ATAN(AQ234/AR234)+PI()))</f>
        <v>0.8971647733699024</v>
      </c>
      <c r="AU234" s="107">
        <f aca="true" t="shared" si="62" ref="AU234:AU297">AI234*SIN(AH234-AT234)</f>
        <v>1.4936563516791213</v>
      </c>
      <c r="AV234" s="107">
        <f aca="true" t="shared" si="63" ref="AV234:AV297">AI234*COS(AH234-AT234)</f>
        <v>27.21279281049109</v>
      </c>
      <c r="AW234" s="110">
        <f t="shared" si="50"/>
        <v>7.2127928104910914</v>
      </c>
      <c r="AY234" s="120">
        <f aca="true" t="shared" si="64" ref="AY234:AY297">ATAN(AU234/(F$2*D$6+F$6-F$2*AV234))+AT234*D$6/F$6</f>
        <v>1.0134464702649297</v>
      </c>
      <c r="AZ234" s="121">
        <f aca="true" t="shared" si="65" ref="AZ234:AZ297">SQRT(AU234^2+(F$2*D$6+F$6-F$2*AV234)^2)</f>
        <v>12.874147622438532</v>
      </c>
      <c r="BB234" s="120">
        <v>0.9519977738150889</v>
      </c>
      <c r="BC234" s="53">
        <v>27.253753903703377</v>
      </c>
      <c r="BD234" s="15">
        <f t="shared" si="51"/>
        <v>-14.961125646874013</v>
      </c>
      <c r="BE234" s="29">
        <f aca="true" t="shared" si="66" ref="BE234:BE297">BC234*COS(BB234+L$12)-BE$100</f>
        <v>-42.7800750925469</v>
      </c>
      <c r="BG234" s="120">
        <v>1.0134464702649297</v>
      </c>
      <c r="BH234" s="53">
        <v>12.874147622438532</v>
      </c>
      <c r="BI234" s="15">
        <f t="shared" si="52"/>
        <v>-7.714833665697117</v>
      </c>
      <c r="BJ234" s="29">
        <f aca="true" t="shared" si="67" ref="BJ234:BJ297">F$2*(BJ$100-BH234*COS(BG234+K$12))</f>
        <v>30.30655221278998</v>
      </c>
    </row>
    <row r="235" spans="33:62" ht="12.75">
      <c r="AG235" s="1">
        <f aca="true" t="shared" si="68" ref="AG235:AG298">AG234+1</f>
        <v>131</v>
      </c>
      <c r="AH235" s="28">
        <f t="shared" si="53"/>
        <v>0.9837310329422584</v>
      </c>
      <c r="AI235" s="169">
        <v>27.10366319851274</v>
      </c>
      <c r="AJ235" s="115">
        <f t="shared" si="54"/>
        <v>22.565692929255555</v>
      </c>
      <c r="AK235" s="107">
        <f t="shared" si="55"/>
        <v>15.013262849925724</v>
      </c>
      <c r="AL235" s="107">
        <f t="shared" si="56"/>
        <v>0.33990839093384473</v>
      </c>
      <c r="AM235" s="110">
        <f t="shared" si="57"/>
        <v>-0.8062152366676862</v>
      </c>
      <c r="AN235" s="107"/>
      <c r="AO235" s="115">
        <f t="shared" si="49"/>
        <v>286.5510108953034</v>
      </c>
      <c r="AP235" s="107">
        <f t="shared" si="58"/>
        <v>8.31867986732296</v>
      </c>
      <c r="AQ235" s="107">
        <f t="shared" si="59"/>
        <v>15.859046471259058</v>
      </c>
      <c r="AR235" s="110">
        <f t="shared" si="60"/>
        <v>12.185673761530207</v>
      </c>
      <c r="AS235" s="107"/>
      <c r="AT235" s="115">
        <f t="shared" si="61"/>
        <v>0.9156393977569479</v>
      </c>
      <c r="AU235" s="107">
        <f t="shared" si="62"/>
        <v>1.8441069508288932</v>
      </c>
      <c r="AV235" s="107">
        <f t="shared" si="63"/>
        <v>27.040854800326088</v>
      </c>
      <c r="AW235" s="110">
        <f t="shared" si="50"/>
        <v>7.040854800326088</v>
      </c>
      <c r="AY235" s="120">
        <f t="shared" si="64"/>
        <v>1.0569919670467152</v>
      </c>
      <c r="AZ235" s="121">
        <f t="shared" si="65"/>
        <v>13.089697275045243</v>
      </c>
      <c r="BB235" s="120">
        <v>0.9837310329422584</v>
      </c>
      <c r="BC235" s="53">
        <v>27.10366319851274</v>
      </c>
      <c r="BD235" s="15">
        <f t="shared" si="51"/>
        <v>-15.59002589472078</v>
      </c>
      <c r="BE235" s="29">
        <f t="shared" si="66"/>
        <v>-42.171144566312975</v>
      </c>
      <c r="BG235" s="120">
        <v>1.0569919670467152</v>
      </c>
      <c r="BH235" s="53">
        <v>13.089697275045243</v>
      </c>
      <c r="BI235" s="15">
        <f t="shared" si="52"/>
        <v>-8.292740028333439</v>
      </c>
      <c r="BJ235" s="29">
        <f t="shared" si="67"/>
        <v>30.127716305999254</v>
      </c>
    </row>
    <row r="236" spans="33:62" ht="12.75">
      <c r="AG236" s="1">
        <f t="shared" si="68"/>
        <v>132</v>
      </c>
      <c r="AH236" s="28">
        <f t="shared" si="53"/>
        <v>1.015464292069428</v>
      </c>
      <c r="AI236" s="169">
        <v>26.92642647670533</v>
      </c>
      <c r="AJ236" s="115">
        <f t="shared" si="54"/>
        <v>22.880069314922423</v>
      </c>
      <c r="AK236" s="107">
        <f t="shared" si="55"/>
        <v>14.196297790260786</v>
      </c>
      <c r="AL236" s="107">
        <f t="shared" si="56"/>
        <v>0.28826894164815187</v>
      </c>
      <c r="AM236" s="110">
        <f t="shared" si="57"/>
        <v>-0.8260448303252224</v>
      </c>
      <c r="AN236" s="107"/>
      <c r="AO236" s="115">
        <f t="shared" si="49"/>
        <v>279.85076317293374</v>
      </c>
      <c r="AP236" s="107">
        <f t="shared" si="58"/>
        <v>8.18287530281052</v>
      </c>
      <c r="AQ236" s="107">
        <f t="shared" si="59"/>
        <v>16.120647473839853</v>
      </c>
      <c r="AR236" s="110">
        <f t="shared" si="60"/>
        <v>11.837428987080797</v>
      </c>
      <c r="AS236" s="107"/>
      <c r="AT236" s="115">
        <f t="shared" si="61"/>
        <v>0.9374176555964975</v>
      </c>
      <c r="AU236" s="107">
        <f t="shared" si="62"/>
        <v>2.099384181221736</v>
      </c>
      <c r="AV236" s="107">
        <f t="shared" si="63"/>
        <v>26.84445992872745</v>
      </c>
      <c r="AW236" s="110">
        <f t="shared" si="50"/>
        <v>6.844459928727449</v>
      </c>
      <c r="AY236" s="120">
        <f t="shared" si="64"/>
        <v>1.0956650866508146</v>
      </c>
      <c r="AZ236" s="121">
        <f t="shared" si="65"/>
        <v>13.321998667888458</v>
      </c>
      <c r="BB236" s="120">
        <v>1.015464292069428</v>
      </c>
      <c r="BC236" s="53">
        <v>26.92642647670533</v>
      </c>
      <c r="BD236" s="15">
        <f t="shared" si="51"/>
        <v>-16.179126372353615</v>
      </c>
      <c r="BE236" s="29">
        <f t="shared" si="66"/>
        <v>-41.52366866110026</v>
      </c>
      <c r="BG236" s="120">
        <v>1.0956650866508146</v>
      </c>
      <c r="BH236" s="53">
        <v>13.321998667888458</v>
      </c>
      <c r="BI236" s="15">
        <f t="shared" si="52"/>
        <v>-8.832121694582069</v>
      </c>
      <c r="BJ236" s="29">
        <f t="shared" si="67"/>
        <v>29.973428441579888</v>
      </c>
    </row>
    <row r="237" spans="33:62" ht="12.75">
      <c r="AG237" s="1">
        <f t="shared" si="68"/>
        <v>133</v>
      </c>
      <c r="AH237" s="28">
        <f t="shared" si="53"/>
        <v>1.0471975511965974</v>
      </c>
      <c r="AI237" s="169">
        <v>26.72234637855054</v>
      </c>
      <c r="AJ237" s="115">
        <f t="shared" si="54"/>
        <v>23.14223081255186</v>
      </c>
      <c r="AK237" s="107">
        <f t="shared" si="55"/>
        <v>13.361173189275279</v>
      </c>
      <c r="AL237" s="107">
        <f t="shared" si="56"/>
        <v>0.23513960697787262</v>
      </c>
      <c r="AM237" s="110">
        <f t="shared" si="57"/>
        <v>-0.842744665394406</v>
      </c>
      <c r="AN237" s="107"/>
      <c r="AO237" s="115">
        <f t="shared" si="49"/>
        <v>272.34987617943636</v>
      </c>
      <c r="AP237" s="107">
        <f t="shared" si="58"/>
        <v>8.023033890421162</v>
      </c>
      <c r="AQ237" s="107">
        <f t="shared" si="59"/>
        <v>16.380861801120897</v>
      </c>
      <c r="AR237" s="110">
        <f t="shared" si="60"/>
        <v>11.474640153511494</v>
      </c>
      <c r="AS237" s="107"/>
      <c r="AT237" s="115">
        <f t="shared" si="61"/>
        <v>0.9597411584465599</v>
      </c>
      <c r="AU237" s="107">
        <f t="shared" si="62"/>
        <v>2.334061970458921</v>
      </c>
      <c r="AV237" s="107">
        <f t="shared" si="63"/>
        <v>26.620216954286654</v>
      </c>
      <c r="AW237" s="110">
        <f t="shared" si="50"/>
        <v>6.620216954286654</v>
      </c>
      <c r="AY237" s="120">
        <f t="shared" si="64"/>
        <v>1.1324501313294497</v>
      </c>
      <c r="AZ237" s="121">
        <f t="shared" si="65"/>
        <v>13.581842276815795</v>
      </c>
      <c r="BB237" s="120">
        <v>1.0471975511965974</v>
      </c>
      <c r="BC237" s="53">
        <v>26.72234637855054</v>
      </c>
      <c r="BD237" s="15">
        <f t="shared" si="51"/>
        <v>-16.726143871902487</v>
      </c>
      <c r="BE237" s="29">
        <f t="shared" si="66"/>
        <v>-40.84034325896894</v>
      </c>
      <c r="BG237" s="120">
        <v>1.1324501313294497</v>
      </c>
      <c r="BH237" s="53">
        <v>13.581842276815795</v>
      </c>
      <c r="BI237" s="15">
        <f t="shared" si="52"/>
        <v>-9.372243975180506</v>
      </c>
      <c r="BJ237" s="29">
        <f t="shared" si="67"/>
        <v>29.829927899124876</v>
      </c>
    </row>
    <row r="238" spans="33:62" ht="12.75">
      <c r="AG238" s="1">
        <f t="shared" si="68"/>
        <v>134</v>
      </c>
      <c r="AH238" s="28">
        <f t="shared" si="53"/>
        <v>1.078930810323767</v>
      </c>
      <c r="AI238" s="169">
        <v>26.49073620588296</v>
      </c>
      <c r="AJ238" s="115">
        <f t="shared" si="54"/>
        <v>23.35034852887817</v>
      </c>
      <c r="AK238" s="107">
        <f t="shared" si="55"/>
        <v>12.510808459471974</v>
      </c>
      <c r="AL238" s="107">
        <f t="shared" si="56"/>
        <v>0.18068001225361385</v>
      </c>
      <c r="AM238" s="110">
        <f t="shared" si="57"/>
        <v>-0.8562381077634171</v>
      </c>
      <c r="AN238" s="107"/>
      <c r="AO238" s="115">
        <f t="shared" si="49"/>
        <v>264.1527744307549</v>
      </c>
      <c r="AP238" s="107">
        <f t="shared" si="58"/>
        <v>7.836537362527988</v>
      </c>
      <c r="AQ238" s="107">
        <f t="shared" si="59"/>
        <v>16.640406606169883</v>
      </c>
      <c r="AR238" s="110">
        <f t="shared" si="60"/>
        <v>11.094902792784515</v>
      </c>
      <c r="AS238" s="107"/>
      <c r="AT238" s="115">
        <f t="shared" si="61"/>
        <v>0.9827397070134984</v>
      </c>
      <c r="AU238" s="107">
        <f t="shared" si="62"/>
        <v>2.544245368400934</v>
      </c>
      <c r="AV238" s="107">
        <f t="shared" si="63"/>
        <v>26.368274881665066</v>
      </c>
      <c r="AW238" s="110">
        <f t="shared" si="50"/>
        <v>6.368274881665066</v>
      </c>
      <c r="AY238" s="120">
        <f t="shared" si="64"/>
        <v>1.1672581667226805</v>
      </c>
      <c r="AZ238" s="121">
        <f t="shared" si="65"/>
        <v>13.867123501161775</v>
      </c>
      <c r="BB238" s="120">
        <v>1.078930810323767</v>
      </c>
      <c r="BC238" s="53">
        <v>26.49073620588296</v>
      </c>
      <c r="BD238" s="15">
        <f t="shared" si="51"/>
        <v>-17.22831574431521</v>
      </c>
      <c r="BE238" s="29">
        <f t="shared" si="66"/>
        <v>-40.123226414863474</v>
      </c>
      <c r="BG238" s="120">
        <v>1.1672581667226805</v>
      </c>
      <c r="BH238" s="53">
        <v>13.867123501161775</v>
      </c>
      <c r="BI238" s="15">
        <f t="shared" si="52"/>
        <v>-9.912584760702902</v>
      </c>
      <c r="BJ238" s="29">
        <f t="shared" si="67"/>
        <v>29.697307747944983</v>
      </c>
    </row>
    <row r="239" spans="33:62" ht="12.75">
      <c r="AG239" s="1">
        <f t="shared" si="68"/>
        <v>135</v>
      </c>
      <c r="AH239" s="28">
        <f t="shared" si="53"/>
        <v>1.1106640694509373</v>
      </c>
      <c r="AI239" s="169">
        <v>26.23186846989943</v>
      </c>
      <c r="AJ239" s="115">
        <f t="shared" si="54"/>
        <v>23.503590837059086</v>
      </c>
      <c r="AK239" s="107">
        <f t="shared" si="55"/>
        <v>11.648696973748445</v>
      </c>
      <c r="AL239" s="107">
        <f t="shared" si="56"/>
        <v>0.1259931504282399</v>
      </c>
      <c r="AM239" s="110">
        <f t="shared" si="57"/>
        <v>-0.8659916539680133</v>
      </c>
      <c r="AN239" s="107"/>
      <c r="AO239" s="115">
        <f t="shared" si="49"/>
        <v>255.54099419964493</v>
      </c>
      <c r="AP239" s="107">
        <f t="shared" si="58"/>
        <v>7.620526708204679</v>
      </c>
      <c r="AQ239" s="107">
        <f t="shared" si="59"/>
        <v>16.904278308913497</v>
      </c>
      <c r="AR239" s="110">
        <f t="shared" si="60"/>
        <v>10.688562805859194</v>
      </c>
      <c r="AS239" s="107"/>
      <c r="AT239" s="115">
        <f t="shared" si="61"/>
        <v>1.006965310266604</v>
      </c>
      <c r="AU239" s="107">
        <f t="shared" si="62"/>
        <v>2.715339562234026</v>
      </c>
      <c r="AV239" s="107">
        <f t="shared" si="63"/>
        <v>26.090953498940408</v>
      </c>
      <c r="AW239" s="110">
        <f t="shared" si="50"/>
        <v>6.090953498940408</v>
      </c>
      <c r="AY239" s="120">
        <f t="shared" si="64"/>
        <v>1.1997615936791648</v>
      </c>
      <c r="AZ239" s="121">
        <f t="shared" si="65"/>
        <v>14.171614005005617</v>
      </c>
      <c r="BB239" s="120">
        <v>1.1106640694509373</v>
      </c>
      <c r="BC239" s="53">
        <v>26.23186846989943</v>
      </c>
      <c r="BD239" s="15">
        <f t="shared" si="51"/>
        <v>-17.683600775616476</v>
      </c>
      <c r="BE239" s="29">
        <f t="shared" si="66"/>
        <v>-39.37527256661749</v>
      </c>
      <c r="BG239" s="120">
        <v>1.1997615936791648</v>
      </c>
      <c r="BH239" s="53">
        <v>14.171614005005617</v>
      </c>
      <c r="BI239" s="15">
        <f t="shared" si="52"/>
        <v>-10.44695189406148</v>
      </c>
      <c r="BJ239" s="29">
        <f t="shared" si="67"/>
        <v>29.575794464692557</v>
      </c>
    </row>
    <row r="240" spans="33:62" ht="12.75">
      <c r="AG240" s="1">
        <f t="shared" si="68"/>
        <v>136</v>
      </c>
      <c r="AH240" s="28">
        <f t="shared" si="53"/>
        <v>1.142397328578106</v>
      </c>
      <c r="AI240" s="169">
        <v>25.94712471666734</v>
      </c>
      <c r="AJ240" s="115">
        <f t="shared" si="54"/>
        <v>23.602334829734648</v>
      </c>
      <c r="AK240" s="107">
        <f t="shared" si="55"/>
        <v>10.778825151535948</v>
      </c>
      <c r="AL240" s="107">
        <f t="shared" si="56"/>
        <v>0.07213196566635993</v>
      </c>
      <c r="AM240" s="110">
        <f t="shared" si="57"/>
        <v>-0.871678194523815</v>
      </c>
      <c r="AN240" s="107"/>
      <c r="AO240" s="115">
        <f t="shared" si="49"/>
        <v>246.82527741383373</v>
      </c>
      <c r="AP240" s="107">
        <f t="shared" si="58"/>
        <v>7.372906584369441</v>
      </c>
      <c r="AQ240" s="107">
        <f t="shared" si="59"/>
        <v>17.175532929878745</v>
      </c>
      <c r="AR240" s="110">
        <f t="shared" si="60"/>
        <v>10.247002906930932</v>
      </c>
      <c r="AS240" s="107"/>
      <c r="AT240" s="115">
        <f t="shared" si="61"/>
        <v>1.0328771434884276</v>
      </c>
      <c r="AU240" s="107">
        <f t="shared" si="62"/>
        <v>2.8360563637518577</v>
      </c>
      <c r="AV240" s="107">
        <f t="shared" si="63"/>
        <v>25.791666587561025</v>
      </c>
      <c r="AW240" s="110">
        <f t="shared" si="50"/>
        <v>5.791666587561025</v>
      </c>
      <c r="AY240" s="120">
        <f t="shared" si="64"/>
        <v>1.2298930003503068</v>
      </c>
      <c r="AZ240" s="121">
        <f t="shared" si="65"/>
        <v>14.488614635547705</v>
      </c>
      <c r="BB240" s="120">
        <v>1.142397328578106</v>
      </c>
      <c r="BC240" s="53">
        <v>25.94712471666734</v>
      </c>
      <c r="BD240" s="15">
        <f t="shared" si="51"/>
        <v>-18.09090558908364</v>
      </c>
      <c r="BE240" s="29">
        <f t="shared" si="66"/>
        <v>-38.600333761229976</v>
      </c>
      <c r="BG240" s="120">
        <v>1.2298930003503068</v>
      </c>
      <c r="BH240" s="53">
        <v>14.488614635547705</v>
      </c>
      <c r="BI240" s="15">
        <f t="shared" si="52"/>
        <v>-10.970730158505518</v>
      </c>
      <c r="BJ240" s="29">
        <f t="shared" si="67"/>
        <v>29.463774820158427</v>
      </c>
    </row>
    <row r="241" spans="33:62" ht="12.75">
      <c r="AG241" s="1">
        <f t="shared" si="68"/>
        <v>137</v>
      </c>
      <c r="AH241" s="28">
        <f t="shared" si="53"/>
        <v>1.1741305877052763</v>
      </c>
      <c r="AI241" s="169">
        <v>25.638580445217166</v>
      </c>
      <c r="AJ241" s="115">
        <f t="shared" si="54"/>
        <v>23.647854768391806</v>
      </c>
      <c r="AK241" s="107">
        <f t="shared" si="55"/>
        <v>9.905340584700815</v>
      </c>
      <c r="AL241" s="107">
        <f t="shared" si="56"/>
        <v>0.019757142711274156</v>
      </c>
      <c r="AM241" s="110">
        <f t="shared" si="57"/>
        <v>-0.8732912201192633</v>
      </c>
      <c r="AN241" s="107"/>
      <c r="AO241" s="115">
        <f t="shared" si="49"/>
        <v>238.24913210417063</v>
      </c>
      <c r="AP241" s="107">
        <f t="shared" si="58"/>
        <v>7.092590252809108</v>
      </c>
      <c r="AQ241" s="107">
        <f t="shared" si="59"/>
        <v>17.453957972710146</v>
      </c>
      <c r="AR241" s="110">
        <f t="shared" si="60"/>
        <v>9.765211266883473</v>
      </c>
      <c r="AS241" s="107"/>
      <c r="AT241" s="115">
        <f t="shared" si="61"/>
        <v>1.0607008593524843</v>
      </c>
      <c r="AU241" s="107">
        <f t="shared" si="62"/>
        <v>2.9019449775587773</v>
      </c>
      <c r="AV241" s="107">
        <f t="shared" si="63"/>
        <v>25.473820337615113</v>
      </c>
      <c r="AW241" s="110">
        <f t="shared" si="50"/>
        <v>5.473820337615113</v>
      </c>
      <c r="AY241" s="120">
        <f t="shared" si="64"/>
        <v>1.2578785699382027</v>
      </c>
      <c r="AZ241" s="121">
        <f t="shared" si="65"/>
        <v>14.813209653436454</v>
      </c>
      <c r="BB241" s="120">
        <v>1.1741305877052763</v>
      </c>
      <c r="BC241" s="53">
        <v>25.638580445217166</v>
      </c>
      <c r="BD241" s="15">
        <f t="shared" si="51"/>
        <v>-18.449914561398888</v>
      </c>
      <c r="BE241" s="29">
        <f t="shared" si="66"/>
        <v>-37.802737427793325</v>
      </c>
      <c r="BG241" s="120">
        <v>1.2578785699382027</v>
      </c>
      <c r="BH241" s="53">
        <v>14.813209653436454</v>
      </c>
      <c r="BI241" s="15">
        <f t="shared" si="52"/>
        <v>-11.482867676226858</v>
      </c>
      <c r="BJ241" s="29">
        <f t="shared" si="67"/>
        <v>29.35814779574074</v>
      </c>
    </row>
    <row r="242" spans="33:62" ht="12.75">
      <c r="AG242" s="1">
        <f t="shared" si="68"/>
        <v>138</v>
      </c>
      <c r="AH242" s="28">
        <f t="shared" si="53"/>
        <v>1.2058638468324459</v>
      </c>
      <c r="AI242" s="169">
        <v>25.308465737370263</v>
      </c>
      <c r="AJ242" s="115">
        <f t="shared" si="54"/>
        <v>23.641849115157196</v>
      </c>
      <c r="AK242" s="107">
        <f t="shared" si="55"/>
        <v>9.032242711297421</v>
      </c>
      <c r="AL242" s="107">
        <f t="shared" si="56"/>
        <v>-0.030885834398738155</v>
      </c>
      <c r="AM242" s="110">
        <f t="shared" si="57"/>
        <v>-0.8710589279749632</v>
      </c>
      <c r="AN242" s="107"/>
      <c r="AO242" s="115">
        <f t="shared" si="49"/>
        <v>229.95663262211684</v>
      </c>
      <c r="AP242" s="107">
        <f t="shared" si="58"/>
        <v>6.779216381538927</v>
      </c>
      <c r="AQ242" s="107">
        <f t="shared" si="59"/>
        <v>17.73675216134359</v>
      </c>
      <c r="AR242" s="110">
        <f t="shared" si="60"/>
        <v>9.241624465810846</v>
      </c>
      <c r="AS242" s="107"/>
      <c r="AT242" s="115">
        <f t="shared" si="61"/>
        <v>1.0904557673104047</v>
      </c>
      <c r="AU242" s="107">
        <f t="shared" si="62"/>
        <v>2.914322038413041</v>
      </c>
      <c r="AV242" s="107">
        <f t="shared" si="63"/>
        <v>25.140110680664566</v>
      </c>
      <c r="AW242" s="110">
        <f t="shared" si="50"/>
        <v>5.1401106806645664</v>
      </c>
      <c r="AY242" s="120">
        <f t="shared" si="64"/>
        <v>1.2841178247950968</v>
      </c>
      <c r="AZ242" s="121">
        <f t="shared" si="65"/>
        <v>15.142971423286752</v>
      </c>
      <c r="BB242" s="120">
        <v>1.2058638468324459</v>
      </c>
      <c r="BC242" s="53">
        <v>25.308465737370263</v>
      </c>
      <c r="BD242" s="15">
        <f t="shared" si="51"/>
        <v>-18.760761124156087</v>
      </c>
      <c r="BE242" s="29">
        <f t="shared" si="66"/>
        <v>-36.98682666132784</v>
      </c>
      <c r="BG242" s="120">
        <v>1.2841178247950968</v>
      </c>
      <c r="BH242" s="53">
        <v>15.142971423286752</v>
      </c>
      <c r="BI242" s="15">
        <f t="shared" si="52"/>
        <v>-11.985439174584933</v>
      </c>
      <c r="BJ242" s="29">
        <f t="shared" si="67"/>
        <v>29.255205633523442</v>
      </c>
    </row>
    <row r="243" spans="33:62" ht="12.75">
      <c r="AG243" s="1">
        <f t="shared" si="68"/>
        <v>139</v>
      </c>
      <c r="AH243" s="28">
        <f t="shared" si="53"/>
        <v>1.2375971059596154</v>
      </c>
      <c r="AI243" s="169">
        <v>24.958796471387885</v>
      </c>
      <c r="AJ243" s="115">
        <f t="shared" si="54"/>
        <v>23.58608309959433</v>
      </c>
      <c r="AK243" s="107">
        <f t="shared" si="55"/>
        <v>8.163222728750888</v>
      </c>
      <c r="AL243" s="107">
        <f t="shared" si="56"/>
        <v>-0.0802811436030435</v>
      </c>
      <c r="AM243" s="110">
        <f t="shared" si="57"/>
        <v>-0.8654479172858252</v>
      </c>
      <c r="AN243" s="107"/>
      <c r="AO243" s="115">
        <f t="shared" si="49"/>
        <v>221.92581708489388</v>
      </c>
      <c r="AP243" s="107">
        <f t="shared" si="58"/>
        <v>6.4332913855494525</v>
      </c>
      <c r="AQ243" s="107">
        <f t="shared" si="59"/>
        <v>18.018404468677716</v>
      </c>
      <c r="AR243" s="110">
        <f t="shared" si="60"/>
        <v>8.679694718314407</v>
      </c>
      <c r="AS243" s="107"/>
      <c r="AT243" s="115">
        <f t="shared" si="61"/>
        <v>1.1218852752670376</v>
      </c>
      <c r="AU243" s="107">
        <f t="shared" si="62"/>
        <v>2.881587600536853</v>
      </c>
      <c r="AV243" s="107">
        <f t="shared" si="63"/>
        <v>24.79189331617488</v>
      </c>
      <c r="AW243" s="110">
        <f t="shared" si="50"/>
        <v>4.791893316174878</v>
      </c>
      <c r="AY243" s="120">
        <f t="shared" si="64"/>
        <v>1.3091424701678072</v>
      </c>
      <c r="AZ243" s="121">
        <f t="shared" si="65"/>
        <v>15.478696844572351</v>
      </c>
      <c r="BB243" s="120">
        <v>1.2375971059596154</v>
      </c>
      <c r="BC243" s="53">
        <v>24.958796471387885</v>
      </c>
      <c r="BD243" s="15">
        <f t="shared" si="51"/>
        <v>-19.023752654854036</v>
      </c>
      <c r="BE243" s="29">
        <f t="shared" si="66"/>
        <v>-36.156681473220246</v>
      </c>
      <c r="BG243" s="120">
        <v>1.3091424701678072</v>
      </c>
      <c r="BH243" s="53">
        <v>15.478696844572351</v>
      </c>
      <c r="BI243" s="15">
        <f t="shared" si="52"/>
        <v>-12.484043441094991</v>
      </c>
      <c r="BJ243" s="29">
        <f t="shared" si="67"/>
        <v>29.15088604272981</v>
      </c>
    </row>
    <row r="244" spans="33:62" ht="12.75">
      <c r="AG244" s="1">
        <f t="shared" si="68"/>
        <v>140</v>
      </c>
      <c r="AH244" s="28">
        <f t="shared" si="53"/>
        <v>1.2693303650867849</v>
      </c>
      <c r="AI244" s="169">
        <v>24.590252079041065</v>
      </c>
      <c r="AJ244" s="115">
        <f t="shared" si="54"/>
        <v>23.48128682795111</v>
      </c>
      <c r="AK244" s="107">
        <f t="shared" si="55"/>
        <v>7.301346876725771</v>
      </c>
      <c r="AL244" s="107">
        <f t="shared" si="56"/>
        <v>-0.1347208170224885</v>
      </c>
      <c r="AM244" s="110">
        <f t="shared" si="57"/>
        <v>-0.8584309304279989</v>
      </c>
      <c r="AN244" s="107"/>
      <c r="AO244" s="115">
        <f t="shared" si="49"/>
        <v>213.07531726626013</v>
      </c>
      <c r="AP244" s="107">
        <f t="shared" si="58"/>
        <v>6.060922448313132</v>
      </c>
      <c r="AQ244" s="107">
        <f t="shared" si="59"/>
        <v>18.27840353139372</v>
      </c>
      <c r="AR244" s="110">
        <f t="shared" si="60"/>
        <v>8.117879300872458</v>
      </c>
      <c r="AS244" s="107"/>
      <c r="AT244" s="115">
        <f t="shared" si="61"/>
        <v>1.1528395430540381</v>
      </c>
      <c r="AU244" s="107">
        <f t="shared" si="62"/>
        <v>2.8580643881499275</v>
      </c>
      <c r="AV244" s="107">
        <f t="shared" si="63"/>
        <v>24.423594437837618</v>
      </c>
      <c r="AW244" s="110">
        <f t="shared" si="50"/>
        <v>4.423594437837618</v>
      </c>
      <c r="AY244" s="120">
        <f t="shared" si="64"/>
        <v>1.3343077632978337</v>
      </c>
      <c r="AZ244" s="121">
        <f t="shared" si="65"/>
        <v>15.836443485952708</v>
      </c>
      <c r="BB244" s="120">
        <v>1.2693303650867849</v>
      </c>
      <c r="BC244" s="53">
        <v>24.590252079041065</v>
      </c>
      <c r="BD244" s="15">
        <f t="shared" si="51"/>
        <v>-19.238458296378415</v>
      </c>
      <c r="BE244" s="29">
        <f t="shared" si="66"/>
        <v>-35.31542424124425</v>
      </c>
      <c r="BG244" s="120">
        <v>1.3343077632978337</v>
      </c>
      <c r="BH244" s="53">
        <v>15.836443485952708</v>
      </c>
      <c r="BI244" s="15">
        <f t="shared" si="52"/>
        <v>-13.004115148497185</v>
      </c>
      <c r="BJ244" s="29">
        <f t="shared" si="67"/>
        <v>29.0380269687803</v>
      </c>
    </row>
    <row r="245" spans="33:62" ht="12.75">
      <c r="AG245" s="1">
        <f t="shared" si="68"/>
        <v>141</v>
      </c>
      <c r="AH245" s="28">
        <f t="shared" si="53"/>
        <v>1.3010636242139544</v>
      </c>
      <c r="AI245" s="169">
        <v>24.191348405413496</v>
      </c>
      <c r="AJ245" s="115">
        <f t="shared" si="54"/>
        <v>23.316641465549353</v>
      </c>
      <c r="AK245" s="107">
        <f t="shared" si="55"/>
        <v>6.4463608678948905</v>
      </c>
      <c r="AL245" s="107">
        <f t="shared" si="56"/>
        <v>-0.1895225412819901</v>
      </c>
      <c r="AM245" s="110">
        <f t="shared" si="57"/>
        <v>-0.8484018358701841</v>
      </c>
      <c r="AN245" s="107"/>
      <c r="AO245" s="115">
        <f t="shared" si="49"/>
        <v>204.50660260550285</v>
      </c>
      <c r="AP245" s="107">
        <f t="shared" si="58"/>
        <v>5.636555570557893</v>
      </c>
      <c r="AQ245" s="107">
        <f t="shared" si="59"/>
        <v>18.534577371503723</v>
      </c>
      <c r="AR245" s="110">
        <f t="shared" si="60"/>
        <v>7.51461520370418</v>
      </c>
      <c r="AS245" s="107"/>
      <c r="AT245" s="115">
        <f t="shared" si="61"/>
        <v>1.1856111410281676</v>
      </c>
      <c r="AU245" s="107">
        <f t="shared" si="62"/>
        <v>2.7867507092852404</v>
      </c>
      <c r="AV245" s="107">
        <f t="shared" si="63"/>
        <v>24.030300833664157</v>
      </c>
      <c r="AW245" s="110">
        <f t="shared" si="50"/>
        <v>4.030300833664157</v>
      </c>
      <c r="AY245" s="120">
        <f t="shared" si="64"/>
        <v>1.358373945448729</v>
      </c>
      <c r="AZ245" s="121">
        <f t="shared" si="65"/>
        <v>16.211023131775786</v>
      </c>
      <c r="BB245" s="120">
        <v>1.3010636242139544</v>
      </c>
      <c r="BC245" s="53">
        <v>24.191348405413496</v>
      </c>
      <c r="BD245" s="15">
        <f t="shared" si="51"/>
        <v>-19.394886973064438</v>
      </c>
      <c r="BE245" s="29">
        <f t="shared" si="66"/>
        <v>-34.458896810412526</v>
      </c>
      <c r="BG245" s="120">
        <v>1.358373945448729</v>
      </c>
      <c r="BH245" s="53">
        <v>16.211023131775786</v>
      </c>
      <c r="BI245" s="15">
        <f t="shared" si="52"/>
        <v>-13.53048102806797</v>
      </c>
      <c r="BJ245" s="29">
        <f t="shared" si="67"/>
        <v>28.928793542694464</v>
      </c>
    </row>
    <row r="246" spans="33:62" ht="12.75">
      <c r="AG246" s="1">
        <f t="shared" si="68"/>
        <v>142</v>
      </c>
      <c r="AH246" s="28">
        <f t="shared" si="53"/>
        <v>1.3327968833411248</v>
      </c>
      <c r="AI246" s="169">
        <v>23.772346922398214</v>
      </c>
      <c r="AJ246" s="115">
        <f t="shared" si="54"/>
        <v>23.10224174538713</v>
      </c>
      <c r="AK246" s="107">
        <f t="shared" si="55"/>
        <v>5.6045432049854025</v>
      </c>
      <c r="AL246" s="107">
        <f t="shared" si="56"/>
        <v>-0.23754889505927146</v>
      </c>
      <c r="AM246" s="110">
        <f t="shared" si="57"/>
        <v>-0.8334742824550472</v>
      </c>
      <c r="AN246" s="107"/>
      <c r="AO246" s="115">
        <f t="shared" si="49"/>
        <v>197.23512010262252</v>
      </c>
      <c r="AP246" s="107">
        <f t="shared" si="58"/>
        <v>5.165335387679455</v>
      </c>
      <c r="AQ246" s="107">
        <f t="shared" si="59"/>
        <v>18.79706753950133</v>
      </c>
      <c r="AR246" s="110">
        <f t="shared" si="60"/>
        <v>6.831562918939211</v>
      </c>
      <c r="AS246" s="107"/>
      <c r="AT246" s="115">
        <f t="shared" si="61"/>
        <v>1.2222007999434055</v>
      </c>
      <c r="AU246" s="107">
        <f t="shared" si="62"/>
        <v>2.6237720449996167</v>
      </c>
      <c r="AV246" s="107">
        <f t="shared" si="63"/>
        <v>23.627109396935005</v>
      </c>
      <c r="AW246" s="110">
        <f t="shared" si="50"/>
        <v>3.627109396935005</v>
      </c>
      <c r="AY246" s="120">
        <f t="shared" si="64"/>
        <v>1.3811007845308283</v>
      </c>
      <c r="AZ246" s="121">
        <f t="shared" si="65"/>
        <v>16.58178900010658</v>
      </c>
      <c r="BB246" s="120">
        <v>1.3327968833411248</v>
      </c>
      <c r="BC246" s="53">
        <v>23.772346922398214</v>
      </c>
      <c r="BD246" s="15">
        <f t="shared" si="51"/>
        <v>-19.5001714873119</v>
      </c>
      <c r="BE246" s="29">
        <f t="shared" si="66"/>
        <v>-33.59660950988458</v>
      </c>
      <c r="BG246" s="120">
        <v>1.3811007845308283</v>
      </c>
      <c r="BH246" s="53">
        <v>16.58178900010658</v>
      </c>
      <c r="BI246" s="15">
        <f t="shared" si="52"/>
        <v>-14.043912043875581</v>
      </c>
      <c r="BJ246" s="29">
        <f t="shared" si="67"/>
        <v>28.816136395720175</v>
      </c>
    </row>
    <row r="247" spans="33:62" ht="12.75">
      <c r="AG247" s="1">
        <f t="shared" si="68"/>
        <v>143</v>
      </c>
      <c r="AH247" s="28">
        <f t="shared" si="53"/>
        <v>1.3645301424682934</v>
      </c>
      <c r="AI247" s="169">
        <v>23.33621433391748</v>
      </c>
      <c r="AJ247" s="115">
        <f t="shared" si="54"/>
        <v>22.84154367543081</v>
      </c>
      <c r="AK247" s="107">
        <f t="shared" si="55"/>
        <v>4.779412302984796</v>
      </c>
      <c r="AL247" s="107">
        <f t="shared" si="56"/>
        <v>-0.28412339683113075</v>
      </c>
      <c r="AM247" s="110">
        <f t="shared" si="57"/>
        <v>-0.8155959559239838</v>
      </c>
      <c r="AN247" s="107"/>
      <c r="AO247" s="115">
        <f t="shared" si="49"/>
        <v>190.4609648995136</v>
      </c>
      <c r="AP247" s="107">
        <f t="shared" si="58"/>
        <v>4.652985399164591</v>
      </c>
      <c r="AQ247" s="107">
        <f t="shared" si="59"/>
        <v>19.046587600898825</v>
      </c>
      <c r="AR247" s="110">
        <f t="shared" si="60"/>
        <v>6.101434320001094</v>
      </c>
      <c r="AS247" s="107"/>
      <c r="AT247" s="115">
        <f t="shared" si="61"/>
        <v>1.2607825925469431</v>
      </c>
      <c r="AU247" s="107">
        <f t="shared" si="62"/>
        <v>2.4167341696732</v>
      </c>
      <c r="AV247" s="107">
        <f t="shared" si="63"/>
        <v>23.21073664043581</v>
      </c>
      <c r="AW247" s="110">
        <f t="shared" si="50"/>
        <v>3.2107366404358118</v>
      </c>
      <c r="AY247" s="120">
        <f t="shared" si="64"/>
        <v>1.4037457977067647</v>
      </c>
      <c r="AZ247" s="121">
        <f t="shared" si="65"/>
        <v>16.962310226017877</v>
      </c>
      <c r="BB247" s="120">
        <v>1.3645301424682934</v>
      </c>
      <c r="BC247" s="53">
        <v>23.33621433391748</v>
      </c>
      <c r="BD247" s="15">
        <f t="shared" si="51"/>
        <v>-19.556257658324803</v>
      </c>
      <c r="BE247" s="29">
        <f t="shared" si="66"/>
        <v>-32.73309411886004</v>
      </c>
      <c r="BG247" s="120">
        <v>1.4037457977067647</v>
      </c>
      <c r="BH247" s="53">
        <v>16.962310226017877</v>
      </c>
      <c r="BI247" s="15">
        <f t="shared" si="52"/>
        <v>-14.566715875028958</v>
      </c>
      <c r="BJ247" s="29">
        <f t="shared" si="67"/>
        <v>28.6908432743808</v>
      </c>
    </row>
    <row r="248" spans="33:62" ht="12.75">
      <c r="AG248" s="1">
        <f t="shared" si="68"/>
        <v>144</v>
      </c>
      <c r="AH248" s="28">
        <f t="shared" si="53"/>
        <v>1.3962634015954638</v>
      </c>
      <c r="AI248" s="169">
        <v>22.881618146080463</v>
      </c>
      <c r="AJ248" s="115">
        <f t="shared" si="54"/>
        <v>22.533994951724868</v>
      </c>
      <c r="AK248" s="107">
        <f t="shared" si="55"/>
        <v>3.973351293137435</v>
      </c>
      <c r="AL248" s="107">
        <f t="shared" si="56"/>
        <v>-0.33657231898192386</v>
      </c>
      <c r="AM248" s="110">
        <f t="shared" si="57"/>
        <v>-0.796038854388994</v>
      </c>
      <c r="AN248" s="107"/>
      <c r="AO248" s="115">
        <f t="shared" si="49"/>
        <v>183.27989554980275</v>
      </c>
      <c r="AP248" s="107">
        <f t="shared" si="58"/>
        <v>4.0999918490474725</v>
      </c>
      <c r="AQ248" s="107">
        <f t="shared" si="59"/>
        <v>19.270242137204903</v>
      </c>
      <c r="AR248" s="110">
        <f t="shared" si="60"/>
        <v>5.353295057578329</v>
      </c>
      <c r="AS248" s="107"/>
      <c r="AT248" s="115">
        <f t="shared" si="61"/>
        <v>1.2998277963657228</v>
      </c>
      <c r="AU248" s="107">
        <f t="shared" si="62"/>
        <v>2.203184114381456</v>
      </c>
      <c r="AV248" s="107">
        <f t="shared" si="63"/>
        <v>22.77530304389331</v>
      </c>
      <c r="AW248" s="110">
        <f t="shared" si="50"/>
        <v>2.7753030438933095</v>
      </c>
      <c r="AY248" s="120">
        <f t="shared" si="64"/>
        <v>1.427045452978447</v>
      </c>
      <c r="AZ248" s="121">
        <f t="shared" si="65"/>
        <v>17.36502823123458</v>
      </c>
      <c r="BB248" s="120">
        <v>1.3962634015954638</v>
      </c>
      <c r="BC248" s="53">
        <v>22.881618146080463</v>
      </c>
      <c r="BD248" s="15">
        <f t="shared" si="51"/>
        <v>-19.56176699706137</v>
      </c>
      <c r="BE248" s="29">
        <f t="shared" si="66"/>
        <v>-31.87037155845255</v>
      </c>
      <c r="BG248" s="120">
        <v>1.427045452978447</v>
      </c>
      <c r="BH248" s="53">
        <v>17.36502823123458</v>
      </c>
      <c r="BI248" s="15">
        <f t="shared" si="52"/>
        <v>-15.115792694025092</v>
      </c>
      <c r="BJ248" s="29">
        <f t="shared" si="67"/>
        <v>28.547339744202958</v>
      </c>
    </row>
    <row r="249" spans="33:62" ht="12.75">
      <c r="AG249" s="1">
        <f t="shared" si="68"/>
        <v>145</v>
      </c>
      <c r="AH249" s="28">
        <f t="shared" si="53"/>
        <v>1.4279966607226333</v>
      </c>
      <c r="AI249" s="169">
        <v>22.39636170675482</v>
      </c>
      <c r="AJ249" s="115">
        <f t="shared" si="54"/>
        <v>22.168399037466962</v>
      </c>
      <c r="AK249" s="107">
        <f t="shared" si="55"/>
        <v>3.187334594206808</v>
      </c>
      <c r="AL249" s="107">
        <f t="shared" si="56"/>
        <v>-0.38706904758221583</v>
      </c>
      <c r="AM249" s="110">
        <f t="shared" si="57"/>
        <v>-0.7732876311469918</v>
      </c>
      <c r="AN249" s="107"/>
      <c r="AO249" s="115">
        <f t="shared" si="49"/>
        <v>177.11701413548775</v>
      </c>
      <c r="AP249" s="107">
        <f t="shared" si="58"/>
        <v>3.4772823860563458</v>
      </c>
      <c r="AQ249" s="107">
        <f t="shared" si="59"/>
        <v>19.479459578324292</v>
      </c>
      <c r="AR249" s="110">
        <f t="shared" si="60"/>
        <v>4.533282975552053</v>
      </c>
      <c r="AS249" s="107"/>
      <c r="AT249" s="115">
        <f t="shared" si="61"/>
        <v>1.3421450103100192</v>
      </c>
      <c r="AU249" s="107">
        <f t="shared" si="62"/>
        <v>1.9204035280673653</v>
      </c>
      <c r="AV249" s="107">
        <f t="shared" si="63"/>
        <v>22.313876130990334</v>
      </c>
      <c r="AW249" s="110">
        <f t="shared" si="50"/>
        <v>2.3138761309903337</v>
      </c>
      <c r="AY249" s="120">
        <f t="shared" si="64"/>
        <v>1.4503037679448125</v>
      </c>
      <c r="AZ249" s="121">
        <f t="shared" si="65"/>
        <v>17.790079460771583</v>
      </c>
      <c r="BB249" s="120">
        <v>1.4279966607226333</v>
      </c>
      <c r="BC249" s="53">
        <v>22.39636170675482</v>
      </c>
      <c r="BD249" s="15">
        <f t="shared" si="51"/>
        <v>-19.505911076681592</v>
      </c>
      <c r="BE249" s="29">
        <f t="shared" si="66"/>
        <v>-31.005291943805226</v>
      </c>
      <c r="BG249" s="120">
        <v>1.4503037679448125</v>
      </c>
      <c r="BH249" s="53">
        <v>17.790079460771583</v>
      </c>
      <c r="BI249" s="15">
        <f t="shared" si="52"/>
        <v>-15.68524448967986</v>
      </c>
      <c r="BJ249" s="29">
        <f t="shared" si="67"/>
        <v>28.3940474456328</v>
      </c>
    </row>
    <row r="250" spans="33:62" ht="12.75">
      <c r="AG250" s="1">
        <f t="shared" si="68"/>
        <v>146</v>
      </c>
      <c r="AH250" s="28">
        <f t="shared" si="53"/>
        <v>1.4597299198498028</v>
      </c>
      <c r="AI250" s="169">
        <v>21.894762212042323</v>
      </c>
      <c r="AJ250" s="115">
        <f t="shared" si="54"/>
        <v>21.759856856560436</v>
      </c>
      <c r="AK250" s="107">
        <f t="shared" si="55"/>
        <v>2.426776030843451</v>
      </c>
      <c r="AL250" s="107">
        <f t="shared" si="56"/>
        <v>-0.4297780268764342</v>
      </c>
      <c r="AM250" s="110">
        <f t="shared" si="57"/>
        <v>-0.7466407653225912</v>
      </c>
      <c r="AN250" s="107"/>
      <c r="AO250" s="115">
        <f t="shared" si="49"/>
        <v>172.2413492832265</v>
      </c>
      <c r="AP250" s="107">
        <f t="shared" si="58"/>
        <v>2.802206396379961</v>
      </c>
      <c r="AQ250" s="107">
        <f t="shared" si="59"/>
        <v>19.667615328175444</v>
      </c>
      <c r="AR250" s="110">
        <f t="shared" si="60"/>
        <v>3.6311027667801534</v>
      </c>
      <c r="AS250" s="107"/>
      <c r="AT250" s="115">
        <f t="shared" si="61"/>
        <v>1.3882286853507957</v>
      </c>
      <c r="AU250" s="107">
        <f t="shared" si="62"/>
        <v>1.5641689487165604</v>
      </c>
      <c r="AV250" s="107">
        <f t="shared" si="63"/>
        <v>21.83881837054714</v>
      </c>
      <c r="AW250" s="110">
        <f t="shared" si="50"/>
        <v>1.8388183705471413</v>
      </c>
      <c r="AY250" s="120">
        <f t="shared" si="64"/>
        <v>1.4741437157567285</v>
      </c>
      <c r="AZ250" s="121">
        <f t="shared" si="65"/>
        <v>18.228415802754366</v>
      </c>
      <c r="BB250" s="120">
        <v>1.4597299198498028</v>
      </c>
      <c r="BC250" s="53">
        <v>21.894762212042323</v>
      </c>
      <c r="BD250" s="15">
        <f t="shared" si="51"/>
        <v>-19.400801901131956</v>
      </c>
      <c r="BE250" s="29">
        <f t="shared" si="66"/>
        <v>-30.148374151306754</v>
      </c>
      <c r="BG250" s="120">
        <v>1.4741437157567285</v>
      </c>
      <c r="BH250" s="53">
        <v>18.228415802754366</v>
      </c>
      <c r="BI250" s="15">
        <f t="shared" si="52"/>
        <v>-16.27217702113751</v>
      </c>
      <c r="BJ250" s="29">
        <f t="shared" si="67"/>
        <v>28.215314824817707</v>
      </c>
    </row>
    <row r="251" spans="33:62" ht="12.75">
      <c r="AG251" s="1">
        <f t="shared" si="68"/>
        <v>147</v>
      </c>
      <c r="AH251" s="28">
        <f t="shared" si="53"/>
        <v>1.4914631789769723</v>
      </c>
      <c r="AI251" s="169">
        <v>21.376075530525803</v>
      </c>
      <c r="AJ251" s="115">
        <f t="shared" si="54"/>
        <v>21.308842983714094</v>
      </c>
      <c r="AK251" s="107">
        <f t="shared" si="55"/>
        <v>1.6940530635616258</v>
      </c>
      <c r="AL251" s="107">
        <f t="shared" si="56"/>
        <v>-0.4721854227663531</v>
      </c>
      <c r="AM251" s="110">
        <f t="shared" si="57"/>
        <v>-0.7176061110813988</v>
      </c>
      <c r="AN251" s="107"/>
      <c r="AO251" s="115">
        <f t="shared" si="49"/>
        <v>167.98756462239348</v>
      </c>
      <c r="AP251" s="107">
        <f t="shared" si="58"/>
        <v>2.0740081165880713</v>
      </c>
      <c r="AQ251" s="107">
        <f t="shared" si="59"/>
        <v>19.820522084818073</v>
      </c>
      <c r="AR251" s="110">
        <f t="shared" si="60"/>
        <v>2.673369462913612</v>
      </c>
      <c r="AS251" s="107"/>
      <c r="AT251" s="115">
        <f t="shared" si="61"/>
        <v>1.4367265705351113</v>
      </c>
      <c r="AU251" s="107">
        <f t="shared" si="62"/>
        <v>1.1694696981752652</v>
      </c>
      <c r="AV251" s="107">
        <f t="shared" si="63"/>
        <v>21.34406113446534</v>
      </c>
      <c r="AW251" s="110">
        <f t="shared" si="50"/>
        <v>1.3440611344653384</v>
      </c>
      <c r="AY251" s="120">
        <f t="shared" si="64"/>
        <v>1.4993308422931397</v>
      </c>
      <c r="AZ251" s="121">
        <f t="shared" si="65"/>
        <v>18.69255772572381</v>
      </c>
      <c r="BB251" s="120">
        <v>1.4914631789769723</v>
      </c>
      <c r="BC251" s="53">
        <v>21.376075530525803</v>
      </c>
      <c r="BD251" s="15">
        <f t="shared" si="51"/>
        <v>-19.246020095655577</v>
      </c>
      <c r="BE251" s="29">
        <f t="shared" si="66"/>
        <v>-29.30200599679261</v>
      </c>
      <c r="BG251" s="120">
        <v>1.4993308422931397</v>
      </c>
      <c r="BH251" s="53">
        <v>18.69255772572381</v>
      </c>
      <c r="BI251" s="15">
        <f t="shared" si="52"/>
        <v>-16.893381965340872</v>
      </c>
      <c r="BJ251" s="29">
        <f t="shared" si="67"/>
        <v>28.001584849429065</v>
      </c>
    </row>
    <row r="252" spans="33:62" ht="12.75">
      <c r="AG252" s="1">
        <f t="shared" si="68"/>
        <v>148</v>
      </c>
      <c r="AH252" s="28">
        <f t="shared" si="53"/>
        <v>1.5231964381041418</v>
      </c>
      <c r="AI252" s="169">
        <v>20.839089631314906</v>
      </c>
      <c r="AJ252" s="115">
        <f t="shared" si="54"/>
        <v>20.81548601102773</v>
      </c>
      <c r="AK252" s="107">
        <f t="shared" si="55"/>
        <v>0.9915638086806535</v>
      </c>
      <c r="AL252" s="107">
        <f t="shared" si="56"/>
        <v>-0.5137947935496765</v>
      </c>
      <c r="AM252" s="110">
        <f t="shared" si="57"/>
        <v>-0.6861154610724156</v>
      </c>
      <c r="AN252" s="107"/>
      <c r="AO252" s="115">
        <f t="shared" si="49"/>
        <v>164.50027643212712</v>
      </c>
      <c r="AP252" s="107">
        <f t="shared" si="58"/>
        <v>1.2883482164089615</v>
      </c>
      <c r="AQ252" s="107">
        <f t="shared" si="59"/>
        <v>19.93153038050447</v>
      </c>
      <c r="AR252" s="110">
        <f t="shared" si="60"/>
        <v>1.6535104145505897</v>
      </c>
      <c r="AS252" s="107"/>
      <c r="AT252" s="115">
        <f t="shared" si="61"/>
        <v>1.4880263306566959</v>
      </c>
      <c r="AU252" s="107">
        <f t="shared" si="62"/>
        <v>0.7327619363119633</v>
      </c>
      <c r="AV252" s="107">
        <f t="shared" si="63"/>
        <v>20.826202644905496</v>
      </c>
      <c r="AW252" s="110">
        <f t="shared" si="50"/>
        <v>0.8262026449054964</v>
      </c>
      <c r="AY252" s="120">
        <f t="shared" si="64"/>
        <v>1.5262245808807575</v>
      </c>
      <c r="AZ252" s="121">
        <f t="shared" si="65"/>
        <v>19.187794168938144</v>
      </c>
      <c r="BB252" s="120">
        <v>1.5231964381041418</v>
      </c>
      <c r="BC252" s="53">
        <v>20.839089631314906</v>
      </c>
      <c r="BD252" s="15">
        <f t="shared" si="51"/>
        <v>-19.04081634053153</v>
      </c>
      <c r="BE252" s="29">
        <f t="shared" si="66"/>
        <v>-28.468469150213856</v>
      </c>
      <c r="BG252" s="120">
        <v>1.5262245808807575</v>
      </c>
      <c r="BH252" s="53">
        <v>19.187794168938144</v>
      </c>
      <c r="BI252" s="15">
        <f t="shared" si="52"/>
        <v>-17.55554787108089</v>
      </c>
      <c r="BJ252" s="29">
        <f t="shared" si="67"/>
        <v>27.744300098506248</v>
      </c>
    </row>
    <row r="253" spans="33:62" ht="12.75">
      <c r="AG253" s="1">
        <f t="shared" si="68"/>
        <v>149</v>
      </c>
      <c r="AH253" s="28">
        <f t="shared" si="53"/>
        <v>1.5549296972313122</v>
      </c>
      <c r="AI253" s="169">
        <v>20.28380656652994</v>
      </c>
      <c r="AJ253" s="115">
        <f t="shared" si="54"/>
        <v>20.28125339661474</v>
      </c>
      <c r="AK253" s="107">
        <f t="shared" si="55"/>
        <v>0.32182214141679466</v>
      </c>
      <c r="AL253" s="107">
        <f t="shared" si="56"/>
        <v>-0.5525638943174638</v>
      </c>
      <c r="AM253" s="110">
        <f t="shared" si="57"/>
        <v>-0.6521635038198075</v>
      </c>
      <c r="AN253" s="107"/>
      <c r="AO253" s="115">
        <f t="shared" si="49"/>
        <v>161.919589159674</v>
      </c>
      <c r="AP253" s="107">
        <f t="shared" si="58"/>
        <v>0.4435855311929364</v>
      </c>
      <c r="AQ253" s="107">
        <f t="shared" si="59"/>
        <v>19.991963102348183</v>
      </c>
      <c r="AR253" s="110">
        <f t="shared" si="60"/>
        <v>0.5669314899956444</v>
      </c>
      <c r="AS253" s="107"/>
      <c r="AT253" s="115">
        <f t="shared" si="61"/>
        <v>1.5424459547093907</v>
      </c>
      <c r="AU253" s="107">
        <f t="shared" si="62"/>
        <v>0.2532112415199379</v>
      </c>
      <c r="AV253" s="107">
        <f t="shared" si="63"/>
        <v>20.28222603403214</v>
      </c>
      <c r="AW253" s="110">
        <f t="shared" si="50"/>
        <v>0.28222603403213853</v>
      </c>
      <c r="AY253" s="120">
        <f t="shared" si="64"/>
        <v>1.5552870251166961</v>
      </c>
      <c r="AZ253" s="121">
        <f t="shared" si="65"/>
        <v>19.71939973999797</v>
      </c>
      <c r="BB253" s="120">
        <v>1.5549296972313122</v>
      </c>
      <c r="BC253" s="53">
        <v>20.28380656652994</v>
      </c>
      <c r="BD253" s="15">
        <f t="shared" si="51"/>
        <v>-18.785647194273267</v>
      </c>
      <c r="BE253" s="29">
        <f t="shared" si="66"/>
        <v>-27.65063842569338</v>
      </c>
      <c r="BG253" s="120">
        <v>1.5552870251166961</v>
      </c>
      <c r="BH253" s="53">
        <v>19.71939973999797</v>
      </c>
      <c r="BI253" s="15">
        <f t="shared" si="52"/>
        <v>-18.2655839356542</v>
      </c>
      <c r="BJ253" s="29">
        <f t="shared" si="67"/>
        <v>27.43122934617169</v>
      </c>
    </row>
    <row r="254" spans="33:62" ht="12.75">
      <c r="AG254" s="1">
        <f t="shared" si="68"/>
        <v>150</v>
      </c>
      <c r="AH254" s="28">
        <f t="shared" si="53"/>
        <v>1.5866629563584809</v>
      </c>
      <c r="AI254" s="169">
        <v>19.712839523358134</v>
      </c>
      <c r="AJ254" s="115">
        <f t="shared" si="54"/>
        <v>19.710358222392802</v>
      </c>
      <c r="AK254" s="107">
        <f t="shared" si="55"/>
        <v>-0.3127631989589614</v>
      </c>
      <c r="AL254" s="107">
        <f t="shared" si="56"/>
        <v>-0.585717161193255</v>
      </c>
      <c r="AM254" s="110">
        <f t="shared" si="57"/>
        <v>-0.6160675098710768</v>
      </c>
      <c r="AN254" s="107"/>
      <c r="AO254" s="115">
        <f t="shared" si="49"/>
        <v>160.1733355162045</v>
      </c>
      <c r="AP254" s="107">
        <f t="shared" si="58"/>
        <v>-0.45648584463095915</v>
      </c>
      <c r="AQ254" s="107">
        <f t="shared" si="59"/>
        <v>19.991584319985993</v>
      </c>
      <c r="AR254" s="110">
        <f t="shared" si="60"/>
        <v>-0.580134792001112</v>
      </c>
      <c r="AS254" s="107"/>
      <c r="AT254" s="115">
        <f t="shared" si="61"/>
        <v>1.5998071356038424</v>
      </c>
      <c r="AU254" s="107">
        <f t="shared" si="62"/>
        <v>-0.2591016351719307</v>
      </c>
      <c r="AV254" s="107">
        <f t="shared" si="63"/>
        <v>19.71113665967343</v>
      </c>
      <c r="AW254" s="110">
        <f t="shared" si="50"/>
        <v>-0.28886334032657146</v>
      </c>
      <c r="AY254" s="120">
        <f t="shared" si="64"/>
        <v>1.5870371964182246</v>
      </c>
      <c r="AZ254" s="121">
        <f t="shared" si="65"/>
        <v>20.290517718870465</v>
      </c>
      <c r="BB254" s="120">
        <v>1.5866629563584809</v>
      </c>
      <c r="BC254" s="53">
        <v>19.712839523358134</v>
      </c>
      <c r="BD254" s="15">
        <f t="shared" si="51"/>
        <v>-18.48356626365347</v>
      </c>
      <c r="BE254" s="29">
        <f t="shared" si="66"/>
        <v>-26.852285768325924</v>
      </c>
      <c r="BG254" s="120">
        <v>1.5870371964182246</v>
      </c>
      <c r="BH254" s="53">
        <v>20.290517718870465</v>
      </c>
      <c r="BI254" s="15">
        <f t="shared" si="52"/>
        <v>-19.027859232146373</v>
      </c>
      <c r="BJ254" s="29">
        <f t="shared" si="67"/>
        <v>27.045969226544948</v>
      </c>
    </row>
    <row r="255" spans="33:62" ht="12.75">
      <c r="AG255" s="1">
        <f t="shared" si="68"/>
        <v>151</v>
      </c>
      <c r="AH255" s="28">
        <f t="shared" si="53"/>
        <v>1.6183962154856513</v>
      </c>
      <c r="AI255" s="169">
        <v>19.13148856169279</v>
      </c>
      <c r="AJ255" s="115">
        <f t="shared" si="54"/>
        <v>19.10981907422823</v>
      </c>
      <c r="AK255" s="107">
        <f t="shared" si="55"/>
        <v>-0.9103128783253589</v>
      </c>
      <c r="AL255" s="107">
        <f t="shared" si="56"/>
        <v>-0.6114105974167643</v>
      </c>
      <c r="AM255" s="110">
        <f t="shared" si="57"/>
        <v>-0.5784980174753696</v>
      </c>
      <c r="AN255" s="107"/>
      <c r="AO255" s="115">
        <f t="shared" si="49"/>
        <v>158.90709924960083</v>
      </c>
      <c r="AP255" s="107">
        <f t="shared" si="58"/>
        <v>-1.4033769425652052</v>
      </c>
      <c r="AQ255" s="107">
        <f t="shared" si="59"/>
        <v>19.921669853272846</v>
      </c>
      <c r="AR255" s="110">
        <f t="shared" si="60"/>
        <v>-1.7683524131800632</v>
      </c>
      <c r="AS255" s="107"/>
      <c r="AT255" s="115">
        <f t="shared" si="61"/>
        <v>1.6593295580100156</v>
      </c>
      <c r="AU255" s="107">
        <f t="shared" si="62"/>
        <v>-0.7828971025082742</v>
      </c>
      <c r="AV255" s="107">
        <f t="shared" si="63"/>
        <v>19.115463026384326</v>
      </c>
      <c r="AW255" s="110">
        <f t="shared" si="50"/>
        <v>-0.8845369736156741</v>
      </c>
      <c r="AY255" s="120">
        <f t="shared" si="64"/>
        <v>1.6218601764663438</v>
      </c>
      <c r="AZ255" s="121">
        <f t="shared" si="65"/>
        <v>20.89920602500095</v>
      </c>
      <c r="BB255" s="120">
        <v>1.6183962154856513</v>
      </c>
      <c r="BC255" s="53">
        <v>19.13148856169279</v>
      </c>
      <c r="BD255" s="15">
        <f t="shared" si="51"/>
        <v>-18.14043378376712</v>
      </c>
      <c r="BE255" s="29">
        <f t="shared" si="66"/>
        <v>-26.077706534782887</v>
      </c>
      <c r="BG255" s="120">
        <v>1.6218601764663438</v>
      </c>
      <c r="BH255" s="53">
        <v>20.89920602500095</v>
      </c>
      <c r="BI255" s="15">
        <f t="shared" si="52"/>
        <v>-19.83945870618963</v>
      </c>
      <c r="BJ255" s="29">
        <f t="shared" si="67"/>
        <v>26.57059287437842</v>
      </c>
    </row>
    <row r="256" spans="33:62" ht="12.75">
      <c r="AG256" s="1">
        <f t="shared" si="68"/>
        <v>152</v>
      </c>
      <c r="AH256" s="28">
        <f t="shared" si="53"/>
        <v>1.6501294746128208</v>
      </c>
      <c r="AI256" s="169">
        <v>18.545867937388046</v>
      </c>
      <c r="AJ256" s="115">
        <f t="shared" si="54"/>
        <v>18.487537027559274</v>
      </c>
      <c r="AK256" s="107">
        <f t="shared" si="55"/>
        <v>-1.4697592339097005</v>
      </c>
      <c r="AL256" s="107">
        <f t="shared" si="56"/>
        <v>-0.6296892004378893</v>
      </c>
      <c r="AM256" s="110">
        <f t="shared" si="57"/>
        <v>-0.5402320381522427</v>
      </c>
      <c r="AN256" s="107"/>
      <c r="AO256" s="115">
        <f t="shared" si="49"/>
        <v>157.67775787426046</v>
      </c>
      <c r="AP256" s="107">
        <f t="shared" si="58"/>
        <v>-2.3881851971386268</v>
      </c>
      <c r="AQ256" s="107">
        <f t="shared" si="59"/>
        <v>19.77771118409449</v>
      </c>
      <c r="AR256" s="110">
        <f t="shared" si="60"/>
        <v>-2.9735736611935257</v>
      </c>
      <c r="AS256" s="107"/>
      <c r="AT256" s="115">
        <f t="shared" si="61"/>
        <v>1.7200282972367527</v>
      </c>
      <c r="AU256" s="107">
        <f t="shared" si="62"/>
        <v>-1.2952789763534085</v>
      </c>
      <c r="AV256" s="107">
        <f t="shared" si="63"/>
        <v>18.50058025912849</v>
      </c>
      <c r="AW256" s="110">
        <f t="shared" si="50"/>
        <v>-1.4994197408715095</v>
      </c>
      <c r="AY256" s="120">
        <f t="shared" si="64"/>
        <v>1.659853872560789</v>
      </c>
      <c r="AZ256" s="121">
        <f t="shared" si="65"/>
        <v>21.538402838204107</v>
      </c>
      <c r="BB256" s="120">
        <v>1.6501294746128208</v>
      </c>
      <c r="BC256" s="53">
        <v>18.545867937388046</v>
      </c>
      <c r="BD256" s="15">
        <f t="shared" si="51"/>
        <v>-17.763226657505356</v>
      </c>
      <c r="BE256" s="29">
        <f t="shared" si="66"/>
        <v>-25.330759445438247</v>
      </c>
      <c r="BG256" s="120">
        <v>1.659853872560789</v>
      </c>
      <c r="BH256" s="53">
        <v>21.538402838204107</v>
      </c>
      <c r="BI256" s="15">
        <f t="shared" si="52"/>
        <v>-20.688702331229777</v>
      </c>
      <c r="BJ256" s="29">
        <f t="shared" si="67"/>
        <v>25.990024429877252</v>
      </c>
    </row>
    <row r="257" spans="33:62" ht="12.75">
      <c r="AG257" s="1">
        <f t="shared" si="68"/>
        <v>153</v>
      </c>
      <c r="AH257" s="28">
        <f t="shared" si="53"/>
        <v>1.6818627337399903</v>
      </c>
      <c r="AI257" s="169">
        <v>17.961108682816906</v>
      </c>
      <c r="AJ257" s="115">
        <f t="shared" si="54"/>
        <v>17.850440673352452</v>
      </c>
      <c r="AK257" s="107">
        <f t="shared" si="55"/>
        <v>-1.9907769546298444</v>
      </c>
      <c r="AL257" s="107">
        <f t="shared" si="56"/>
        <v>-0.6413658347852209</v>
      </c>
      <c r="AM257" s="110">
        <f t="shared" si="57"/>
        <v>-0.5019591644887537</v>
      </c>
      <c r="AN257" s="107"/>
      <c r="AO257" s="115">
        <f t="shared" si="49"/>
        <v>156.13583676516586</v>
      </c>
      <c r="AP257" s="107">
        <f t="shared" si="58"/>
        <v>-3.4047630013634187</v>
      </c>
      <c r="AQ257" s="107">
        <f t="shared" si="59"/>
        <v>19.559492664799055</v>
      </c>
      <c r="AR257" s="110">
        <f t="shared" si="60"/>
        <v>-4.174475619245127</v>
      </c>
      <c r="AS257" s="107"/>
      <c r="AT257" s="115">
        <f t="shared" si="61"/>
        <v>1.7810661431201422</v>
      </c>
      <c r="AU257" s="107">
        <f t="shared" si="62"/>
        <v>-1.7788821071178964</v>
      </c>
      <c r="AV257" s="107">
        <f t="shared" si="63"/>
        <v>17.87280066371627</v>
      </c>
      <c r="AW257" s="110">
        <f t="shared" si="50"/>
        <v>-2.1271993362837307</v>
      </c>
      <c r="AY257" s="120">
        <f t="shared" si="64"/>
        <v>1.7008452121285136</v>
      </c>
      <c r="AZ257" s="121">
        <f t="shared" si="65"/>
        <v>22.19858941506553</v>
      </c>
      <c r="BB257" s="120">
        <v>1.6818627337399903</v>
      </c>
      <c r="BC257" s="53">
        <v>17.961108682816906</v>
      </c>
      <c r="BD257" s="15">
        <f t="shared" si="51"/>
        <v>-17.358284481067216</v>
      </c>
      <c r="BE257" s="29">
        <f t="shared" si="66"/>
        <v>-24.61425887768576</v>
      </c>
      <c r="BG257" s="120">
        <v>1.7008452121285136</v>
      </c>
      <c r="BH257" s="53">
        <v>22.19858941506553</v>
      </c>
      <c r="BI257" s="15">
        <f t="shared" si="52"/>
        <v>-21.55792688222435</v>
      </c>
      <c r="BJ257" s="29">
        <f t="shared" si="67"/>
        <v>25.294635073291474</v>
      </c>
    </row>
    <row r="258" spans="33:62" ht="12.75">
      <c r="AG258" s="1">
        <f t="shared" si="68"/>
        <v>154</v>
      </c>
      <c r="AH258" s="28">
        <f t="shared" si="53"/>
        <v>1.7135959928671598</v>
      </c>
      <c r="AI258" s="169">
        <v>17.381726269027848</v>
      </c>
      <c r="AJ258" s="115">
        <f t="shared" si="54"/>
        <v>17.204805357988832</v>
      </c>
      <c r="AK258" s="107">
        <f t="shared" si="55"/>
        <v>-2.473677562887208</v>
      </c>
      <c r="AL258" s="107">
        <f t="shared" si="56"/>
        <v>-0.6363153909743602</v>
      </c>
      <c r="AM258" s="110">
        <f t="shared" si="57"/>
        <v>-0.4661691051401484</v>
      </c>
      <c r="AN258" s="107"/>
      <c r="AO258" s="115">
        <f t="shared" si="49"/>
        <v>152.95153894924067</v>
      </c>
      <c r="AP258" s="107">
        <f t="shared" si="58"/>
        <v>-4.4566399041132</v>
      </c>
      <c r="AQ258" s="107">
        <f t="shared" si="59"/>
        <v>19.28235319402116</v>
      </c>
      <c r="AR258" s="110">
        <f t="shared" si="60"/>
        <v>-5.309506125904933</v>
      </c>
      <c r="AS258" s="107"/>
      <c r="AT258" s="115">
        <f t="shared" si="61"/>
        <v>1.8394932118281337</v>
      </c>
      <c r="AU258" s="107">
        <f t="shared" si="62"/>
        <v>-2.1825347493763507</v>
      </c>
      <c r="AV258" s="107">
        <f t="shared" si="63"/>
        <v>17.244156986039574</v>
      </c>
      <c r="AW258" s="110">
        <f t="shared" si="50"/>
        <v>-2.755843013960426</v>
      </c>
      <c r="AY258" s="120">
        <f t="shared" si="64"/>
        <v>1.7438747313762708</v>
      </c>
      <c r="AZ258" s="121">
        <f t="shared" si="65"/>
        <v>22.860267916370685</v>
      </c>
      <c r="BB258" s="120">
        <v>1.7135959928671598</v>
      </c>
      <c r="BC258" s="53">
        <v>17.381726269027848</v>
      </c>
      <c r="BD258" s="15">
        <f t="shared" si="51"/>
        <v>-16.931568834234316</v>
      </c>
      <c r="BE258" s="29">
        <f t="shared" si="66"/>
        <v>-23.930188914415936</v>
      </c>
      <c r="BG258" s="120">
        <v>1.7438747313762708</v>
      </c>
      <c r="BH258" s="53">
        <v>22.860267916370685</v>
      </c>
      <c r="BI258" s="15">
        <f t="shared" si="52"/>
        <v>-22.414503676629142</v>
      </c>
      <c r="BJ258" s="29">
        <f t="shared" si="67"/>
        <v>24.492424082678035</v>
      </c>
    </row>
    <row r="259" spans="33:62" ht="12.75">
      <c r="AG259" s="1">
        <f t="shared" si="68"/>
        <v>155</v>
      </c>
      <c r="AH259" s="28">
        <f t="shared" si="53"/>
        <v>1.7453292519943293</v>
      </c>
      <c r="AI259" s="169">
        <v>16.83354933051408</v>
      </c>
      <c r="AJ259" s="115">
        <f t="shared" si="54"/>
        <v>16.57780989140373</v>
      </c>
      <c r="AK259" s="107">
        <f t="shared" si="55"/>
        <v>-2.9231151649101412</v>
      </c>
      <c r="AL259" s="107">
        <f t="shared" si="56"/>
        <v>-0.6209827201929281</v>
      </c>
      <c r="AM259" s="110">
        <f t="shared" si="57"/>
        <v>-0.43321019985252307</v>
      </c>
      <c r="AN259" s="107"/>
      <c r="AO259" s="115">
        <f t="shared" si="49"/>
        <v>147.80766742413056</v>
      </c>
      <c r="AP259" s="107">
        <f t="shared" si="58"/>
        <v>-5.513324724785155</v>
      </c>
      <c r="AQ259" s="107">
        <f t="shared" si="59"/>
        <v>18.966238397279767</v>
      </c>
      <c r="AR259" s="110">
        <f t="shared" si="60"/>
        <v>-6.346794549814154</v>
      </c>
      <c r="AS259" s="107"/>
      <c r="AT259" s="115">
        <f t="shared" si="61"/>
        <v>1.893719220832687</v>
      </c>
      <c r="AU259" s="107">
        <f t="shared" si="62"/>
        <v>-2.488772719311342</v>
      </c>
      <c r="AV259" s="107">
        <f t="shared" si="63"/>
        <v>16.648555295113827</v>
      </c>
      <c r="AW259" s="110">
        <f t="shared" si="50"/>
        <v>-3.3514447048861733</v>
      </c>
      <c r="AY259" s="120">
        <f t="shared" si="64"/>
        <v>1.7875410775368312</v>
      </c>
      <c r="AZ259" s="121">
        <f t="shared" si="65"/>
        <v>23.483695608948455</v>
      </c>
      <c r="BB259" s="120">
        <v>1.7453292519943293</v>
      </c>
      <c r="BC259" s="53">
        <v>16.83354933051408</v>
      </c>
      <c r="BD259" s="15">
        <f t="shared" si="51"/>
        <v>-16.510097406886548</v>
      </c>
      <c r="BE259" s="29">
        <f t="shared" si="66"/>
        <v>-23.284062526501152</v>
      </c>
      <c r="BG259" s="120">
        <v>1.7875410775368312</v>
      </c>
      <c r="BH259" s="53">
        <v>23.483695608948455</v>
      </c>
      <c r="BI259" s="15">
        <f t="shared" si="52"/>
        <v>-23.20527956794311</v>
      </c>
      <c r="BJ259" s="29">
        <f t="shared" si="67"/>
        <v>23.605406998848697</v>
      </c>
    </row>
    <row r="260" spans="33:62" ht="12.75">
      <c r="AG260" s="1">
        <f t="shared" si="68"/>
        <v>156</v>
      </c>
      <c r="AH260" s="28">
        <f t="shared" si="53"/>
        <v>1.7770625111214997</v>
      </c>
      <c r="AI260" s="169">
        <v>16.30854109461456</v>
      </c>
      <c r="AJ260" s="115">
        <f t="shared" si="54"/>
        <v>15.962839917602976</v>
      </c>
      <c r="AK260" s="107">
        <f t="shared" si="55"/>
        <v>-3.340097962592254</v>
      </c>
      <c r="AL260" s="107">
        <f t="shared" si="56"/>
        <v>-0.6048598510701302</v>
      </c>
      <c r="AM260" s="110">
        <f t="shared" si="57"/>
        <v>-0.4025715871965576</v>
      </c>
      <c r="AN260" s="107"/>
      <c r="AO260" s="115">
        <f t="shared" si="49"/>
        <v>142.10078497278616</v>
      </c>
      <c r="AP260" s="107">
        <f t="shared" si="58"/>
        <v>-6.580790429102539</v>
      </c>
      <c r="AQ260" s="107">
        <f t="shared" si="59"/>
        <v>18.6120791656547</v>
      </c>
      <c r="AR260" s="110">
        <f t="shared" si="60"/>
        <v>-7.320553881462954</v>
      </c>
      <c r="AS260" s="107"/>
      <c r="AT260" s="115">
        <f t="shared" si="61"/>
        <v>1.9455332205802096</v>
      </c>
      <c r="AU260" s="107">
        <f t="shared" si="62"/>
        <v>-2.7345331008585596</v>
      </c>
      <c r="AV260" s="107">
        <f t="shared" si="63"/>
        <v>16.077650367981036</v>
      </c>
      <c r="AW260" s="110">
        <f t="shared" si="50"/>
        <v>-3.922349632018964</v>
      </c>
      <c r="AY260" s="120">
        <f t="shared" si="64"/>
        <v>1.8317185070707243</v>
      </c>
      <c r="AZ260" s="121">
        <f t="shared" si="65"/>
        <v>24.078132884346513</v>
      </c>
      <c r="BB260" s="120">
        <v>1.7770625111214997</v>
      </c>
      <c r="BC260" s="53">
        <v>16.30854109461456</v>
      </c>
      <c r="BD260" s="15">
        <f t="shared" si="51"/>
        <v>-16.088070977896933</v>
      </c>
      <c r="BE260" s="29">
        <f t="shared" si="66"/>
        <v>-22.672542767643264</v>
      </c>
      <c r="BG260" s="120">
        <v>1.8317185070707243</v>
      </c>
      <c r="BH260" s="53">
        <v>24.078132884346513</v>
      </c>
      <c r="BI260" s="15">
        <f t="shared" si="52"/>
        <v>-23.93271196911522</v>
      </c>
      <c r="BJ260" s="29">
        <f t="shared" si="67"/>
        <v>22.64230600037504</v>
      </c>
    </row>
    <row r="261" spans="33:62" ht="12.75">
      <c r="AG261" s="1">
        <f t="shared" si="68"/>
        <v>157</v>
      </c>
      <c r="AH261" s="28">
        <f t="shared" si="53"/>
        <v>1.8087957702486683</v>
      </c>
      <c r="AI261" s="169">
        <v>15.81385804634405</v>
      </c>
      <c r="AJ261" s="115">
        <f t="shared" si="54"/>
        <v>15.368090189263471</v>
      </c>
      <c r="AK261" s="107">
        <f t="shared" si="55"/>
        <v>-3.7282583393032565</v>
      </c>
      <c r="AL261" s="107">
        <f t="shared" si="56"/>
        <v>-0.5756577723306737</v>
      </c>
      <c r="AM261" s="110">
        <f t="shared" si="57"/>
        <v>-0.37742494955870587</v>
      </c>
      <c r="AN261" s="107"/>
      <c r="AO261" s="115">
        <f t="shared" si="49"/>
        <v>134.18459724199525</v>
      </c>
      <c r="AP261" s="107">
        <f t="shared" si="58"/>
        <v>-7.676370759079706</v>
      </c>
      <c r="AQ261" s="107">
        <f t="shared" si="59"/>
        <v>18.265344035803054</v>
      </c>
      <c r="AR261" s="110">
        <f t="shared" si="60"/>
        <v>-8.147220830059403</v>
      </c>
      <c r="AS261" s="107"/>
      <c r="AT261" s="115">
        <f t="shared" si="61"/>
        <v>1.9903589405250175</v>
      </c>
      <c r="AU261" s="107">
        <f t="shared" si="62"/>
        <v>-2.8554651643236597</v>
      </c>
      <c r="AV261" s="107">
        <f t="shared" si="63"/>
        <v>15.553919924098057</v>
      </c>
      <c r="AW261" s="110">
        <f t="shared" si="50"/>
        <v>-4.446080075901943</v>
      </c>
      <c r="AY261" s="120">
        <f t="shared" si="64"/>
        <v>1.874079194321632</v>
      </c>
      <c r="AZ261" s="121">
        <f t="shared" si="65"/>
        <v>24.612283770143637</v>
      </c>
      <c r="BB261" s="120">
        <v>1.8087957702486683</v>
      </c>
      <c r="BC261" s="53">
        <v>15.81385804634405</v>
      </c>
      <c r="BD261" s="15">
        <f t="shared" si="51"/>
        <v>-15.674443635149137</v>
      </c>
      <c r="BE261" s="29">
        <f t="shared" si="66"/>
        <v>-22.095214318024087</v>
      </c>
      <c r="BG261" s="120">
        <v>1.874079194321632</v>
      </c>
      <c r="BH261" s="53">
        <v>24.612283770143637</v>
      </c>
      <c r="BI261" s="15">
        <f t="shared" si="52"/>
        <v>-24.556069738197326</v>
      </c>
      <c r="BJ261" s="29">
        <f t="shared" si="67"/>
        <v>21.662513577347696</v>
      </c>
    </row>
    <row r="262" spans="33:62" ht="12.75">
      <c r="AG262" s="1">
        <f t="shared" si="68"/>
        <v>158</v>
      </c>
      <c r="AH262" s="28">
        <f t="shared" si="53"/>
        <v>1.8405290293758387</v>
      </c>
      <c r="AI262" s="169">
        <v>15.36716799675088</v>
      </c>
      <c r="AJ262" s="115">
        <f t="shared" si="54"/>
        <v>14.811524372941628</v>
      </c>
      <c r="AK262" s="107">
        <f t="shared" si="55"/>
        <v>-4.094947861709666</v>
      </c>
      <c r="AL262" s="107">
        <f t="shared" si="56"/>
        <v>-0.5445029534281414</v>
      </c>
      <c r="AM262" s="110">
        <f t="shared" si="57"/>
        <v>-0.3558630350293186</v>
      </c>
      <c r="AN262" s="107"/>
      <c r="AO262" s="115">
        <f t="shared" si="49"/>
        <v>125.58737531467489</v>
      </c>
      <c r="AP262" s="107">
        <f t="shared" si="58"/>
        <v>-8.758685202089845</v>
      </c>
      <c r="AQ262" s="107">
        <f t="shared" si="59"/>
        <v>17.9284166718237</v>
      </c>
      <c r="AR262" s="110">
        <f t="shared" si="60"/>
        <v>-8.864077822394943</v>
      </c>
      <c r="AS262" s="107"/>
      <c r="AT262" s="115">
        <f t="shared" si="61"/>
        <v>2.0299659481330887</v>
      </c>
      <c r="AU262" s="107">
        <f t="shared" si="62"/>
        <v>-2.893728659796481</v>
      </c>
      <c r="AV262" s="107">
        <f t="shared" si="63"/>
        <v>15.092255851390702</v>
      </c>
      <c r="AW262" s="110">
        <f t="shared" si="50"/>
        <v>-4.907744148609298</v>
      </c>
      <c r="AY262" s="120">
        <f t="shared" si="64"/>
        <v>1.914306581363465</v>
      </c>
      <c r="AZ262" s="121">
        <f t="shared" si="65"/>
        <v>25.07527435800271</v>
      </c>
      <c r="BB262" s="120">
        <v>1.8405290293758387</v>
      </c>
      <c r="BC262" s="53">
        <v>15.36716799675088</v>
      </c>
      <c r="BD262" s="15">
        <f t="shared" si="51"/>
        <v>-15.288622144635172</v>
      </c>
      <c r="BE262" s="29">
        <f t="shared" si="66"/>
        <v>-21.551736175686926</v>
      </c>
      <c r="BG262" s="120">
        <v>1.914306581363465</v>
      </c>
      <c r="BH262" s="53">
        <v>25.07527435800271</v>
      </c>
      <c r="BI262" s="15">
        <f t="shared" si="52"/>
        <v>-25.065881272150744</v>
      </c>
      <c r="BJ262" s="29">
        <f t="shared" si="67"/>
        <v>20.686279957124427</v>
      </c>
    </row>
    <row r="263" spans="33:62" ht="12.75">
      <c r="AG263" s="1">
        <f t="shared" si="68"/>
        <v>159</v>
      </c>
      <c r="AH263" s="28">
        <f t="shared" si="53"/>
        <v>1.8722622885030082</v>
      </c>
      <c r="AI263" s="169">
        <v>14.95345142431889</v>
      </c>
      <c r="AJ263" s="115">
        <f t="shared" si="54"/>
        <v>14.279084282407188</v>
      </c>
      <c r="AK263" s="107">
        <f t="shared" si="55"/>
        <v>-4.439984409361894</v>
      </c>
      <c r="AL263" s="107">
        <f t="shared" si="56"/>
        <v>-0.5191405520310601</v>
      </c>
      <c r="AM263" s="110">
        <f t="shared" si="57"/>
        <v>-0.33600899054355216</v>
      </c>
      <c r="AN263" s="107"/>
      <c r="AO263" s="115">
        <f t="shared" si="49"/>
        <v>117.90561295453567</v>
      </c>
      <c r="AP263" s="107">
        <f t="shared" si="58"/>
        <v>-9.820791090694955</v>
      </c>
      <c r="AQ263" s="107">
        <f t="shared" si="59"/>
        <v>17.57895838313071</v>
      </c>
      <c r="AR263" s="110">
        <f t="shared" si="60"/>
        <v>-9.538355317566989</v>
      </c>
      <c r="AS263" s="107"/>
      <c r="AT263" s="115">
        <f t="shared" si="61"/>
        <v>2.0679409581587556</v>
      </c>
      <c r="AU263" s="107">
        <f t="shared" si="62"/>
        <v>-2.907433917058194</v>
      </c>
      <c r="AV263" s="107">
        <f t="shared" si="63"/>
        <v>14.668078862530168</v>
      </c>
      <c r="AW263" s="110">
        <f t="shared" si="50"/>
        <v>-5.331921137469832</v>
      </c>
      <c r="AY263" s="120">
        <f t="shared" si="64"/>
        <v>1.9536674548057194</v>
      </c>
      <c r="AZ263" s="121">
        <f t="shared" si="65"/>
        <v>25.498223477274866</v>
      </c>
      <c r="BB263" s="120">
        <v>1.8722622885030082</v>
      </c>
      <c r="BC263" s="53">
        <v>14.95345142431889</v>
      </c>
      <c r="BD263" s="15">
        <f t="shared" si="51"/>
        <v>-14.917438158772233</v>
      </c>
      <c r="BE263" s="29">
        <f t="shared" si="66"/>
        <v>-21.037182856911333</v>
      </c>
      <c r="BG263" s="120">
        <v>1.9536674548057194</v>
      </c>
      <c r="BH263" s="53">
        <v>25.498223477274866</v>
      </c>
      <c r="BI263" s="15">
        <f t="shared" si="52"/>
        <v>-25.49639109407856</v>
      </c>
      <c r="BJ263" s="29">
        <f t="shared" si="67"/>
        <v>19.694317689679774</v>
      </c>
    </row>
    <row r="264" spans="33:62" ht="12.75">
      <c r="AG264" s="1">
        <f t="shared" si="68"/>
        <v>160</v>
      </c>
      <c r="AH264" s="28">
        <f t="shared" si="53"/>
        <v>1.9039955476301778</v>
      </c>
      <c r="AI264" s="169">
        <v>14.574847974854688</v>
      </c>
      <c r="AJ264" s="115">
        <f t="shared" si="54"/>
        <v>13.773243268879508</v>
      </c>
      <c r="AK264" s="107">
        <f t="shared" si="55"/>
        <v>-4.76696584279677</v>
      </c>
      <c r="AL264" s="107">
        <f t="shared" si="56"/>
        <v>-0.4915908566247902</v>
      </c>
      <c r="AM264" s="110">
        <f t="shared" si="57"/>
        <v>-0.31982222534604876</v>
      </c>
      <c r="AN264" s="107"/>
      <c r="AO264" s="115">
        <f t="shared" si="49"/>
        <v>110.0563184126226</v>
      </c>
      <c r="AP264" s="107">
        <f t="shared" si="58"/>
        <v>-10.880681876776176</v>
      </c>
      <c r="AQ264" s="107">
        <f t="shared" si="59"/>
        <v>17.253127159992488</v>
      </c>
      <c r="AR264" s="110">
        <f t="shared" si="60"/>
        <v>-10.115809567263</v>
      </c>
      <c r="AS264" s="107"/>
      <c r="AT264" s="115">
        <f t="shared" si="61"/>
        <v>2.1010943767589234</v>
      </c>
      <c r="AU264" s="107">
        <f t="shared" si="62"/>
        <v>-2.854121908922924</v>
      </c>
      <c r="AV264" s="107">
        <f t="shared" si="63"/>
        <v>14.292661810143413</v>
      </c>
      <c r="AW264" s="110">
        <f t="shared" si="50"/>
        <v>-5.707338189856587</v>
      </c>
      <c r="AY264" s="120">
        <f t="shared" si="64"/>
        <v>1.9905235743160816</v>
      </c>
      <c r="AZ264" s="121">
        <f t="shared" si="65"/>
        <v>25.86529042324197</v>
      </c>
      <c r="BB264" s="120">
        <v>1.9039955476301778</v>
      </c>
      <c r="BC264" s="53">
        <v>14.574847974854688</v>
      </c>
      <c r="BD264" s="15">
        <f t="shared" si="51"/>
        <v>-14.564500861870336</v>
      </c>
      <c r="BE264" s="29">
        <f t="shared" si="66"/>
        <v>-20.549097563921052</v>
      </c>
      <c r="BG264" s="120">
        <v>1.9905235743160816</v>
      </c>
      <c r="BH264" s="53">
        <v>25.86529042324197</v>
      </c>
      <c r="BI264" s="15">
        <f t="shared" si="52"/>
        <v>-25.834441685825723</v>
      </c>
      <c r="BJ264" s="29">
        <f t="shared" si="67"/>
        <v>18.73711779633928</v>
      </c>
    </row>
    <row r="265" spans="33:62" ht="12.75">
      <c r="AG265" s="1">
        <f t="shared" si="68"/>
        <v>161</v>
      </c>
      <c r="AH265" s="28">
        <f t="shared" si="53"/>
        <v>1.9357288067573473</v>
      </c>
      <c r="AI265" s="169">
        <v>14.233188486225611</v>
      </c>
      <c r="AJ265" s="115">
        <f t="shared" si="54"/>
        <v>13.295902569157608</v>
      </c>
      <c r="AK265" s="107">
        <f t="shared" si="55"/>
        <v>-5.079628860053991</v>
      </c>
      <c r="AL265" s="107">
        <f t="shared" si="56"/>
        <v>-0.46300303881957383</v>
      </c>
      <c r="AM265" s="110">
        <f t="shared" si="57"/>
        <v>-0.3071683279014894</v>
      </c>
      <c r="AN265" s="107"/>
      <c r="AO265" s="115">
        <f aca="true" t="shared" si="69" ref="AO265:AO296">IF(AG265&lt;=M$4,D$6^2*(AL265^2+AM265^2)-(AJ265*AL265+AK265*AM265)^2,"")</f>
        <v>102.36883197122988</v>
      </c>
      <c r="AP265" s="107">
        <f t="shared" si="58"/>
        <v>-11.925805163683108</v>
      </c>
      <c r="AQ265" s="107">
        <f t="shared" si="59"/>
        <v>16.959132200165097</v>
      </c>
      <c r="AR265" s="110">
        <f t="shared" si="60"/>
        <v>-10.601312891209435</v>
      </c>
      <c r="AS265" s="107"/>
      <c r="AT265" s="115">
        <f t="shared" si="61"/>
        <v>2.129474305264119</v>
      </c>
      <c r="AU265" s="107">
        <f t="shared" si="62"/>
        <v>-2.74039629706228</v>
      </c>
      <c r="AV265" s="107">
        <f t="shared" si="63"/>
        <v>13.966885215375425</v>
      </c>
      <c r="AW265" s="110">
        <f aca="true" t="shared" si="70" ref="AW265:AW296">AV265-D$6</f>
        <v>-6.0331147846245745</v>
      </c>
      <c r="AY265" s="120">
        <f t="shared" si="64"/>
        <v>2.024594766955786</v>
      </c>
      <c r="AZ265" s="121">
        <f t="shared" si="65"/>
        <v>26.17695240577847</v>
      </c>
      <c r="BB265" s="120">
        <v>1.9357288067573473</v>
      </c>
      <c r="BC265" s="53">
        <v>14.233188486225611</v>
      </c>
      <c r="BD265" s="15">
        <f t="shared" si="51"/>
        <v>-14.232936543089107</v>
      </c>
      <c r="BE265" s="29">
        <f t="shared" si="66"/>
        <v>-20.0846867452674</v>
      </c>
      <c r="BG265" s="120">
        <v>2.024594766955786</v>
      </c>
      <c r="BH265" s="53">
        <v>26.17695240577847</v>
      </c>
      <c r="BI265" s="15">
        <f t="shared" si="52"/>
        <v>-26.08701990040994</v>
      </c>
      <c r="BJ265" s="29">
        <f t="shared" si="67"/>
        <v>17.831998623153837</v>
      </c>
    </row>
    <row r="266" spans="33:62" ht="12.75">
      <c r="AG266" s="1">
        <f t="shared" si="68"/>
        <v>162</v>
      </c>
      <c r="AH266" s="28">
        <f t="shared" si="53"/>
        <v>1.9674620658845168</v>
      </c>
      <c r="AI266" s="169">
        <v>13.928744380934894</v>
      </c>
      <c r="AJ266" s="115">
        <f t="shared" si="54"/>
        <v>12.84723719124036</v>
      </c>
      <c r="AK266" s="107">
        <f t="shared" si="55"/>
        <v>-5.381302498599749</v>
      </c>
      <c r="AL266" s="107">
        <f t="shared" si="56"/>
        <v>-0.43514252784943164</v>
      </c>
      <c r="AM266" s="110">
        <f t="shared" si="57"/>
        <v>-0.29748026017252505</v>
      </c>
      <c r="AN266" s="107"/>
      <c r="AO266" s="115">
        <f t="shared" si="69"/>
        <v>95.22091665048069</v>
      </c>
      <c r="AP266" s="107">
        <f t="shared" si="58"/>
        <v>-12.9378128138699</v>
      </c>
      <c r="AQ266" s="107">
        <f t="shared" si="59"/>
        <v>16.695981113173808</v>
      </c>
      <c r="AR266" s="110">
        <f t="shared" si="60"/>
        <v>-11.011095071269866</v>
      </c>
      <c r="AS266" s="107"/>
      <c r="AT266" s="115">
        <f t="shared" si="61"/>
        <v>2.1538249546018613</v>
      </c>
      <c r="AU266" s="107">
        <f t="shared" si="62"/>
        <v>-2.580801261750261</v>
      </c>
      <c r="AV266" s="107">
        <f t="shared" si="63"/>
        <v>13.687563146037853</v>
      </c>
      <c r="AW266" s="110">
        <f t="shared" si="70"/>
        <v>-6.312436853962147</v>
      </c>
      <c r="AY266" s="120">
        <f t="shared" si="64"/>
        <v>2.056054735742406</v>
      </c>
      <c r="AZ266" s="121">
        <f t="shared" si="65"/>
        <v>26.438700201530278</v>
      </c>
      <c r="BB266" s="120">
        <v>1.9674620658845168</v>
      </c>
      <c r="BC266" s="53">
        <v>13.928744380934894</v>
      </c>
      <c r="BD266" s="15">
        <f t="shared" si="51"/>
        <v>-13.924114881063215</v>
      </c>
      <c r="BE266" s="29">
        <f t="shared" si="66"/>
        <v>-19.640911141387896</v>
      </c>
      <c r="BG266" s="120">
        <v>2.056054735742406</v>
      </c>
      <c r="BH266" s="53">
        <v>26.438700201530278</v>
      </c>
      <c r="BI266" s="15">
        <f t="shared" si="52"/>
        <v>-26.265954999133957</v>
      </c>
      <c r="BJ266" s="29">
        <f t="shared" si="67"/>
        <v>16.982637520968503</v>
      </c>
    </row>
    <row r="267" spans="33:62" ht="12.75">
      <c r="AG267" s="1">
        <f t="shared" si="68"/>
        <v>163</v>
      </c>
      <c r="AH267" s="28">
        <f t="shared" si="53"/>
        <v>1.9991953250116872</v>
      </c>
      <c r="AI267" s="169">
        <v>13.660048873518361</v>
      </c>
      <c r="AJ267" s="115">
        <f t="shared" si="54"/>
        <v>12.425617513458745</v>
      </c>
      <c r="AK267" s="107">
        <f t="shared" si="55"/>
        <v>-5.674589380399041</v>
      </c>
      <c r="AL267" s="107">
        <f t="shared" si="56"/>
        <v>-0.4096022635660992</v>
      </c>
      <c r="AM267" s="110">
        <f t="shared" si="57"/>
        <v>-0.28997644852461013</v>
      </c>
      <c r="AN267" s="107"/>
      <c r="AO267" s="115">
        <f t="shared" si="69"/>
        <v>88.88256665625683</v>
      </c>
      <c r="AP267" s="107">
        <f t="shared" si="58"/>
        <v>-13.897757073762087</v>
      </c>
      <c r="AQ267" s="107">
        <f t="shared" si="59"/>
        <v>16.455639752166054</v>
      </c>
      <c r="AR267" s="110">
        <f t="shared" si="60"/>
        <v>-11.367142136303759</v>
      </c>
      <c r="AS267" s="107"/>
      <c r="AT267" s="115">
        <f t="shared" si="61"/>
        <v>2.1753040477542536</v>
      </c>
      <c r="AU267" s="107">
        <f t="shared" si="62"/>
        <v>-2.3932380910758524</v>
      </c>
      <c r="AV267" s="107">
        <f t="shared" si="63"/>
        <v>13.448767477591911</v>
      </c>
      <c r="AW267" s="110">
        <f t="shared" si="70"/>
        <v>-6.551232522408089</v>
      </c>
      <c r="AY267" s="120">
        <f t="shared" si="64"/>
        <v>2.085410362860988</v>
      </c>
      <c r="AZ267" s="121">
        <f t="shared" si="65"/>
        <v>26.658873513701913</v>
      </c>
      <c r="BB267" s="120">
        <v>1.9991953250116872</v>
      </c>
      <c r="BC267" s="53">
        <v>13.660048873518361</v>
      </c>
      <c r="BD267" s="15">
        <f t="shared" si="51"/>
        <v>-13.637460344766527</v>
      </c>
      <c r="BE267" s="29">
        <f t="shared" si="66"/>
        <v>-19.21475445125065</v>
      </c>
      <c r="BG267" s="120">
        <v>2.085410362860988</v>
      </c>
      <c r="BH267" s="53">
        <v>26.658873513701913</v>
      </c>
      <c r="BI267" s="15">
        <f t="shared" si="52"/>
        <v>-26.38397755504091</v>
      </c>
      <c r="BJ267" s="29">
        <f t="shared" si="67"/>
        <v>16.181457687198584</v>
      </c>
    </row>
    <row r="268" spans="33:62" ht="12.75">
      <c r="AG268" s="1">
        <f t="shared" si="68"/>
        <v>164</v>
      </c>
      <c r="AH268" s="28">
        <f t="shared" si="53"/>
        <v>2.030928584138856</v>
      </c>
      <c r="AI268" s="169">
        <v>13.424236874437476</v>
      </c>
      <c r="AJ268" s="115">
        <f t="shared" si="54"/>
        <v>12.028032664108162</v>
      </c>
      <c r="AK268" s="107">
        <f t="shared" si="55"/>
        <v>-5.961255395648969</v>
      </c>
      <c r="AL268" s="107">
        <f t="shared" si="56"/>
        <v>-0.38731624457379077</v>
      </c>
      <c r="AM268" s="110">
        <f t="shared" si="57"/>
        <v>-0.2839272869170739</v>
      </c>
      <c r="AN268" s="107"/>
      <c r="AO268" s="115">
        <f t="shared" si="69"/>
        <v>83.45374487610344</v>
      </c>
      <c r="AP268" s="107">
        <f t="shared" si="58"/>
        <v>-14.791421014694963</v>
      </c>
      <c r="AQ268" s="107">
        <f t="shared" si="59"/>
        <v>16.227720702458697</v>
      </c>
      <c r="AR268" s="110">
        <f t="shared" si="60"/>
        <v>-11.690213034970473</v>
      </c>
      <c r="AS268" s="107"/>
      <c r="AT268" s="115">
        <f t="shared" si="61"/>
        <v>2.1950731518054694</v>
      </c>
      <c r="AU268" s="107">
        <f t="shared" si="62"/>
        <v>-2.1936338319195703</v>
      </c>
      <c r="AV268" s="107">
        <f t="shared" si="63"/>
        <v>13.243795010210054</v>
      </c>
      <c r="AW268" s="110">
        <f t="shared" si="70"/>
        <v>-6.756204989789946</v>
      </c>
      <c r="AY268" s="120">
        <f t="shared" si="64"/>
        <v>2.113270124203012</v>
      </c>
      <c r="AZ268" s="121">
        <f t="shared" si="65"/>
        <v>26.84597800126124</v>
      </c>
      <c r="BB268" s="120">
        <v>2.030928584138856</v>
      </c>
      <c r="BC268" s="53">
        <v>13.424236874437476</v>
      </c>
      <c r="BD268" s="15">
        <f t="shared" si="51"/>
        <v>-13.370806803850334</v>
      </c>
      <c r="BE268" s="29">
        <f t="shared" si="66"/>
        <v>-18.80347959686578</v>
      </c>
      <c r="BG268" s="120">
        <v>2.113270124203012</v>
      </c>
      <c r="BH268" s="53">
        <v>26.84597800126124</v>
      </c>
      <c r="BI268" s="15">
        <f t="shared" si="52"/>
        <v>-26.451725850001054</v>
      </c>
      <c r="BJ268" s="29">
        <f t="shared" si="67"/>
        <v>15.416035078604054</v>
      </c>
    </row>
    <row r="269" spans="33:62" ht="12.75">
      <c r="AG269" s="1">
        <f t="shared" si="68"/>
        <v>165</v>
      </c>
      <c r="AH269" s="28">
        <f t="shared" si="53"/>
        <v>2.062661843266026</v>
      </c>
      <c r="AI269" s="169">
        <v>13.217925652630427</v>
      </c>
      <c r="AJ269" s="115">
        <f t="shared" si="54"/>
        <v>11.650985024311163</v>
      </c>
      <c r="AK269" s="107">
        <f t="shared" si="55"/>
        <v>-6.242443954233189</v>
      </c>
      <c r="AL269" s="107">
        <f t="shared" si="56"/>
        <v>-0.368294091814648</v>
      </c>
      <c r="AM269" s="110">
        <f t="shared" si="57"/>
        <v>-0.2789315573476112</v>
      </c>
      <c r="AN269" s="107"/>
      <c r="AO269" s="115">
        <f t="shared" si="69"/>
        <v>78.87599154327808</v>
      </c>
      <c r="AP269" s="107">
        <f t="shared" si="58"/>
        <v>-15.61225967089295</v>
      </c>
      <c r="AQ269" s="107">
        <f t="shared" si="59"/>
        <v>16.00573692802864</v>
      </c>
      <c r="AR269" s="110">
        <f t="shared" si="60"/>
        <v>-11.992346950899163</v>
      </c>
      <c r="AS269" s="107"/>
      <c r="AT269" s="115">
        <f t="shared" si="61"/>
        <v>2.213819205765059</v>
      </c>
      <c r="AU269" s="107">
        <f t="shared" si="62"/>
        <v>-1.9903869505925214</v>
      </c>
      <c r="AV269" s="107">
        <f t="shared" si="63"/>
        <v>13.067207748611656</v>
      </c>
      <c r="AW269" s="110">
        <f t="shared" si="70"/>
        <v>-6.932792251388344</v>
      </c>
      <c r="AY269" s="120">
        <f t="shared" si="64"/>
        <v>2.1400513150250156</v>
      </c>
      <c r="AZ269" s="121">
        <f t="shared" si="65"/>
        <v>27.00623888418254</v>
      </c>
      <c r="BB269" s="120">
        <v>2.062661843266026</v>
      </c>
      <c r="BC269" s="53">
        <v>13.217925652630427</v>
      </c>
      <c r="BD269" s="15">
        <f t="shared" si="51"/>
        <v>-13.121308865227622</v>
      </c>
      <c r="BE269" s="29">
        <f t="shared" si="66"/>
        <v>-18.404753241105144</v>
      </c>
      <c r="BG269" s="120">
        <v>2.1400513150250156</v>
      </c>
      <c r="BH269" s="53">
        <v>27.00623888418254</v>
      </c>
      <c r="BI269" s="15">
        <f t="shared" si="52"/>
        <v>-26.47660898181447</v>
      </c>
      <c r="BJ269" s="29">
        <f t="shared" si="67"/>
        <v>14.677771566943566</v>
      </c>
    </row>
    <row r="270" spans="33:62" ht="12.75">
      <c r="AG270" s="1">
        <f t="shared" si="68"/>
        <v>166</v>
      </c>
      <c r="AH270" s="28">
        <f t="shared" si="53"/>
        <v>2.0943951023931957</v>
      </c>
      <c r="AI270" s="169">
        <v>13.038237020688378</v>
      </c>
      <c r="AJ270" s="115">
        <f t="shared" si="54"/>
        <v>11.291444480478866</v>
      </c>
      <c r="AK270" s="107">
        <f t="shared" si="55"/>
        <v>-6.5191185103441915</v>
      </c>
      <c r="AL270" s="107">
        <f t="shared" si="56"/>
        <v>-0.35197709617138084</v>
      </c>
      <c r="AM270" s="110">
        <f t="shared" si="57"/>
        <v>-0.2749064932729759</v>
      </c>
      <c r="AN270" s="107"/>
      <c r="AO270" s="115">
        <f t="shared" si="69"/>
        <v>75.02266496600069</v>
      </c>
      <c r="AP270" s="107">
        <f t="shared" si="58"/>
        <v>-16.35850230619399</v>
      </c>
      <c r="AQ270" s="107">
        <f t="shared" si="59"/>
        <v>15.788502984672544</v>
      </c>
      <c r="AR270" s="110">
        <f t="shared" si="60"/>
        <v>-12.276936649791189</v>
      </c>
      <c r="AS270" s="107"/>
      <c r="AT270" s="115">
        <f t="shared" si="61"/>
        <v>2.231720693555771</v>
      </c>
      <c r="AU270" s="107">
        <f t="shared" si="62"/>
        <v>-1.7848613256735046</v>
      </c>
      <c r="AV270" s="107">
        <f t="shared" si="63"/>
        <v>12.915490492264084</v>
      </c>
      <c r="AW270" s="110">
        <f t="shared" si="70"/>
        <v>-7.084509507735916</v>
      </c>
      <c r="AY270" s="120">
        <f t="shared" si="64"/>
        <v>2.165916131422045</v>
      </c>
      <c r="AZ270" s="121">
        <f t="shared" si="65"/>
        <v>27.14325671739709</v>
      </c>
      <c r="BB270" s="120">
        <v>2.0943951023931957</v>
      </c>
      <c r="BC270" s="53">
        <v>13.038237020688378</v>
      </c>
      <c r="BD270" s="15">
        <f t="shared" si="51"/>
        <v>-12.886491631632232</v>
      </c>
      <c r="BE270" s="29">
        <f t="shared" si="66"/>
        <v>-18.016579208659593</v>
      </c>
      <c r="BG270" s="120">
        <v>2.165916131422045</v>
      </c>
      <c r="BH270" s="53">
        <v>27.14325671739709</v>
      </c>
      <c r="BI270" s="15">
        <f t="shared" si="52"/>
        <v>-26.463697537652923</v>
      </c>
      <c r="BJ270" s="29">
        <f t="shared" si="67"/>
        <v>13.964347768290086</v>
      </c>
    </row>
    <row r="271" spans="33:62" ht="12.75">
      <c r="AG271" s="1">
        <f t="shared" si="68"/>
        <v>167</v>
      </c>
      <c r="AH271" s="28">
        <f t="shared" si="53"/>
        <v>2.126128361520365</v>
      </c>
      <c r="AI271" s="169">
        <v>12.883021322097903</v>
      </c>
      <c r="AJ271" s="115">
        <f t="shared" si="54"/>
        <v>10.947030831968402</v>
      </c>
      <c r="AK271" s="107">
        <f t="shared" si="55"/>
        <v>-6.792256940779141</v>
      </c>
      <c r="AL271" s="107">
        <f t="shared" si="56"/>
        <v>-0.3323572998582529</v>
      </c>
      <c r="AM271" s="110">
        <f t="shared" si="57"/>
        <v>-0.2754948075419539</v>
      </c>
      <c r="AN271" s="107"/>
      <c r="AO271" s="115">
        <f t="shared" si="69"/>
        <v>71.42088397738316</v>
      </c>
      <c r="AP271" s="107">
        <f t="shared" si="58"/>
        <v>-17.051955842265922</v>
      </c>
      <c r="AQ271" s="107">
        <f t="shared" si="59"/>
        <v>15.644756124947348</v>
      </c>
      <c r="AR271" s="110">
        <f t="shared" si="60"/>
        <v>-12.459598941816804</v>
      </c>
      <c r="AS271" s="107"/>
      <c r="AT271" s="115">
        <f t="shared" si="61"/>
        <v>2.243342793276257</v>
      </c>
      <c r="AU271" s="107">
        <f t="shared" si="62"/>
        <v>-1.5066205196779399</v>
      </c>
      <c r="AV271" s="107">
        <f t="shared" si="63"/>
        <v>12.794621252515238</v>
      </c>
      <c r="AW271" s="110">
        <f t="shared" si="70"/>
        <v>-7.205378747484762</v>
      </c>
      <c r="AY271" s="120">
        <f t="shared" si="64"/>
        <v>2.188019794522824</v>
      </c>
      <c r="AZ271" s="121">
        <f t="shared" si="65"/>
        <v>27.247064762730137</v>
      </c>
      <c r="BB271" s="120">
        <v>2.126128361520365</v>
      </c>
      <c r="BC271" s="53">
        <v>12.883021322097903</v>
      </c>
      <c r="BD271" s="15">
        <f t="shared" si="51"/>
        <v>-12.664491157079024</v>
      </c>
      <c r="BE271" s="29">
        <f t="shared" si="66"/>
        <v>-17.637183435410947</v>
      </c>
      <c r="BG271" s="120">
        <v>2.188019794522824</v>
      </c>
      <c r="BH271" s="53">
        <v>27.247064762730137</v>
      </c>
      <c r="BI271" s="15">
        <f t="shared" si="52"/>
        <v>-26.424508134011862</v>
      </c>
      <c r="BJ271" s="29">
        <f t="shared" si="67"/>
        <v>13.355610783529357</v>
      </c>
    </row>
    <row r="272" spans="33:62" ht="12.75">
      <c r="AG272" s="1">
        <f t="shared" si="68"/>
        <v>168</v>
      </c>
      <c r="AH272" s="28">
        <f t="shared" si="53"/>
        <v>2.1578616206475347</v>
      </c>
      <c r="AI272" s="169">
        <v>12.763769696446737</v>
      </c>
      <c r="AJ272" s="115">
        <f t="shared" si="54"/>
        <v>10.62672988076236</v>
      </c>
      <c r="AK272" s="107">
        <f t="shared" si="55"/>
        <v>-7.070108125428099</v>
      </c>
      <c r="AL272" s="107">
        <f t="shared" si="56"/>
        <v>-0.3164699553582331</v>
      </c>
      <c r="AM272" s="110">
        <f t="shared" si="57"/>
        <v>-0.27618697776402934</v>
      </c>
      <c r="AN272" s="107"/>
      <c r="AO272" s="115">
        <f t="shared" si="69"/>
        <v>68.58385119857054</v>
      </c>
      <c r="AP272" s="107">
        <f t="shared" si="58"/>
        <v>-17.622013617852392</v>
      </c>
      <c r="AQ272" s="107">
        <f t="shared" si="59"/>
        <v>15.493700563993581</v>
      </c>
      <c r="AR272" s="110">
        <f t="shared" si="60"/>
        <v>-12.646945988392021</v>
      </c>
      <c r="AS272" s="107"/>
      <c r="AT272" s="115">
        <f t="shared" si="61"/>
        <v>2.2553758100624437</v>
      </c>
      <c r="AU272" s="107">
        <f t="shared" si="62"/>
        <v>-1.24267702923961</v>
      </c>
      <c r="AV272" s="107">
        <f t="shared" si="63"/>
        <v>12.703132317067796</v>
      </c>
      <c r="AW272" s="110">
        <f t="shared" si="70"/>
        <v>-7.296867682932204</v>
      </c>
      <c r="AY272" s="120">
        <f t="shared" si="64"/>
        <v>2.209882692168933</v>
      </c>
      <c r="AZ272" s="121">
        <f t="shared" si="65"/>
        <v>27.325139185345574</v>
      </c>
      <c r="BB272" s="120">
        <v>2.1578616206475347</v>
      </c>
      <c r="BC272" s="53">
        <v>12.763769696446737</v>
      </c>
      <c r="BD272" s="15">
        <f t="shared" si="51"/>
        <v>-12.466671987564125</v>
      </c>
      <c r="BE272" s="29">
        <f t="shared" si="66"/>
        <v>-17.262134696809213</v>
      </c>
      <c r="BG272" s="120">
        <v>2.209882692168933</v>
      </c>
      <c r="BH272" s="53">
        <v>27.325139185345574</v>
      </c>
      <c r="BI272" s="15">
        <f t="shared" si="52"/>
        <v>-26.348222218523567</v>
      </c>
      <c r="BJ272" s="29">
        <f t="shared" si="67"/>
        <v>12.758838668983461</v>
      </c>
    </row>
    <row r="273" spans="33:62" ht="12.75">
      <c r="AG273" s="1">
        <f t="shared" si="68"/>
        <v>169</v>
      </c>
      <c r="AH273" s="28">
        <f t="shared" si="53"/>
        <v>2.1895948797747042</v>
      </c>
      <c r="AI273" s="169">
        <v>12.661914331365612</v>
      </c>
      <c r="AJ273" s="115">
        <f t="shared" si="54"/>
        <v>10.314090921251935</v>
      </c>
      <c r="AK273" s="107">
        <f t="shared" si="55"/>
        <v>-7.3446308963072</v>
      </c>
      <c r="AL273" s="107">
        <f t="shared" si="56"/>
        <v>-0.30899044220614247</v>
      </c>
      <c r="AM273" s="110">
        <f t="shared" si="57"/>
        <v>-0.2734945755792877</v>
      </c>
      <c r="AN273" s="107"/>
      <c r="AO273" s="115">
        <f t="shared" si="69"/>
        <v>66.72150381695059</v>
      </c>
      <c r="AP273" s="107">
        <f t="shared" si="58"/>
        <v>-18.07702717997182</v>
      </c>
      <c r="AQ273" s="107">
        <f t="shared" si="59"/>
        <v>15.258059797573576</v>
      </c>
      <c r="AR273" s="110">
        <f t="shared" si="60"/>
        <v>-12.930259518419149</v>
      </c>
      <c r="AS273" s="107"/>
      <c r="AT273" s="115">
        <f t="shared" si="61"/>
        <v>2.273801130201371</v>
      </c>
      <c r="AU273" s="107">
        <f t="shared" si="62"/>
        <v>-1.0649527450698326</v>
      </c>
      <c r="AV273" s="107">
        <f t="shared" si="63"/>
        <v>12.617049979516214</v>
      </c>
      <c r="AW273" s="110">
        <f t="shared" si="70"/>
        <v>-7.382950020483786</v>
      </c>
      <c r="AY273" s="120">
        <f t="shared" si="64"/>
        <v>2.234929631280751</v>
      </c>
      <c r="AZ273" s="121">
        <f t="shared" si="65"/>
        <v>27.403650781849212</v>
      </c>
      <c r="BB273" s="120">
        <v>2.1895948797747042</v>
      </c>
      <c r="BC273" s="53">
        <v>12.661914331365612</v>
      </c>
      <c r="BD273" s="15">
        <f t="shared" si="51"/>
        <v>-12.27478751085835</v>
      </c>
      <c r="BE273" s="29">
        <f t="shared" si="66"/>
        <v>-16.89296506326084</v>
      </c>
      <c r="BG273" s="120">
        <v>2.234929631280751</v>
      </c>
      <c r="BH273" s="53">
        <v>27.403650781849212</v>
      </c>
      <c r="BI273" s="15">
        <f t="shared" si="52"/>
        <v>-26.23376779501864</v>
      </c>
      <c r="BJ273" s="29">
        <f t="shared" si="67"/>
        <v>12.078541583105556</v>
      </c>
    </row>
    <row r="274" spans="33:62" ht="12.75">
      <c r="AG274" s="1">
        <f t="shared" si="68"/>
        <v>170</v>
      </c>
      <c r="AH274" s="28">
        <f t="shared" si="53"/>
        <v>2.2213281389018737</v>
      </c>
      <c r="AI274" s="169">
        <v>12.577568421317483</v>
      </c>
      <c r="AJ274" s="115">
        <f t="shared" si="54"/>
        <v>10.008748996350075</v>
      </c>
      <c r="AK274" s="107">
        <f t="shared" si="55"/>
        <v>-7.617097276586675</v>
      </c>
      <c r="AL274" s="107">
        <f t="shared" si="56"/>
        <v>-0.3002484806529564</v>
      </c>
      <c r="AM274" s="110">
        <f t="shared" si="57"/>
        <v>-0.27341700068847796</v>
      </c>
      <c r="AN274" s="107"/>
      <c r="AO274" s="115">
        <f t="shared" si="69"/>
        <v>65.11145573992223</v>
      </c>
      <c r="AP274" s="107">
        <f t="shared" si="58"/>
        <v>-18.468599357222804</v>
      </c>
      <c r="AQ274" s="107">
        <f t="shared" si="59"/>
        <v>15.058378039519086</v>
      </c>
      <c r="AR274" s="110">
        <f t="shared" si="60"/>
        <v>-13.162266173380988</v>
      </c>
      <c r="AS274" s="107"/>
      <c r="AT274" s="115">
        <f t="shared" si="61"/>
        <v>2.289106498671399</v>
      </c>
      <c r="AU274" s="107">
        <f t="shared" si="62"/>
        <v>-0.8518343998943041</v>
      </c>
      <c r="AV274" s="107">
        <f t="shared" si="63"/>
        <v>12.548689395633293</v>
      </c>
      <c r="AW274" s="110">
        <f t="shared" si="70"/>
        <v>-7.451310604366707</v>
      </c>
      <c r="AY274" s="120">
        <f t="shared" si="64"/>
        <v>2.258085715813784</v>
      </c>
      <c r="AZ274" s="121">
        <f t="shared" si="65"/>
        <v>27.464523948946564</v>
      </c>
      <c r="BB274" s="120">
        <v>2.2213281389018737</v>
      </c>
      <c r="BC274" s="53">
        <v>12.577568421317483</v>
      </c>
      <c r="BD274" s="15">
        <f t="shared" si="51"/>
        <v>-12.08895861366445</v>
      </c>
      <c r="BE274" s="29">
        <f t="shared" si="66"/>
        <v>-16.52835672483032</v>
      </c>
      <c r="BG274" s="120">
        <v>2.258085715813784</v>
      </c>
      <c r="BH274" s="53">
        <v>27.464523948946564</v>
      </c>
      <c r="BI274" s="15">
        <f t="shared" si="52"/>
        <v>-26.10117260753145</v>
      </c>
      <c r="BJ274" s="29">
        <f t="shared" si="67"/>
        <v>11.45430726891556</v>
      </c>
    </row>
    <row r="275" spans="33:62" ht="12.75">
      <c r="AG275" s="1">
        <f t="shared" si="68"/>
        <v>171</v>
      </c>
      <c r="AH275" s="28">
        <f t="shared" si="53"/>
        <v>2.2530613980290433</v>
      </c>
      <c r="AI275" s="169">
        <v>12.515155846016503</v>
      </c>
      <c r="AJ275" s="115">
        <f t="shared" si="54"/>
        <v>9.713593959946023</v>
      </c>
      <c r="AK275" s="107">
        <f t="shared" si="55"/>
        <v>-7.8914648976841555</v>
      </c>
      <c r="AL275" s="107">
        <f t="shared" si="56"/>
        <v>-0.29110385955146967</v>
      </c>
      <c r="AM275" s="110">
        <f t="shared" si="57"/>
        <v>-0.2755236184843799</v>
      </c>
      <c r="AN275" s="107"/>
      <c r="AO275" s="115">
        <f t="shared" si="69"/>
        <v>63.83498348629826</v>
      </c>
      <c r="AP275" s="107">
        <f t="shared" si="58"/>
        <v>-18.773922979789457</v>
      </c>
      <c r="AQ275" s="107">
        <f t="shared" si="59"/>
        <v>14.886253152484667</v>
      </c>
      <c r="AR275" s="110">
        <f t="shared" si="60"/>
        <v>-13.356626336022895</v>
      </c>
      <c r="AS275" s="107"/>
      <c r="AT275" s="115">
        <f t="shared" si="61"/>
        <v>2.3020876191997304</v>
      </c>
      <c r="AU275" s="107">
        <f t="shared" si="62"/>
        <v>-0.6133250345987535</v>
      </c>
      <c r="AV275" s="107">
        <f t="shared" si="63"/>
        <v>12.500118329520545</v>
      </c>
      <c r="AW275" s="110">
        <f t="shared" si="70"/>
        <v>-7.499881670479455</v>
      </c>
      <c r="AY275" s="120">
        <f t="shared" si="64"/>
        <v>2.279788491526082</v>
      </c>
      <c r="AZ275" s="121">
        <f t="shared" si="65"/>
        <v>27.50672026048248</v>
      </c>
      <c r="BB275" s="120">
        <v>2.2530613980290433</v>
      </c>
      <c r="BC275" s="53">
        <v>12.515155846016503</v>
      </c>
      <c r="BD275" s="15">
        <f t="shared" si="51"/>
        <v>-11.91331305871024</v>
      </c>
      <c r="BE275" s="29">
        <f t="shared" si="66"/>
        <v>-16.165668530858987</v>
      </c>
      <c r="BG275" s="120">
        <v>2.279788491526082</v>
      </c>
      <c r="BH275" s="53">
        <v>27.50672026048248</v>
      </c>
      <c r="BI275" s="15">
        <f t="shared" si="52"/>
        <v>-25.9493824909501</v>
      </c>
      <c r="BJ275" s="29">
        <f t="shared" si="67"/>
        <v>10.875899615479355</v>
      </c>
    </row>
    <row r="276" spans="33:62" ht="12.75">
      <c r="AG276" s="1">
        <f t="shared" si="68"/>
        <v>172</v>
      </c>
      <c r="AH276" s="28">
        <f t="shared" si="53"/>
        <v>2.2847946571562137</v>
      </c>
      <c r="AI276" s="169">
        <v>12.473101669030434</v>
      </c>
      <c r="AJ276" s="115">
        <f t="shared" si="54"/>
        <v>9.426541277247136</v>
      </c>
      <c r="AK276" s="107">
        <f t="shared" si="55"/>
        <v>-8.168144513555434</v>
      </c>
      <c r="AL276" s="107">
        <f t="shared" si="56"/>
        <v>-0.2858544753479144</v>
      </c>
      <c r="AM276" s="110">
        <f t="shared" si="57"/>
        <v>-0.27624211542644694</v>
      </c>
      <c r="AN276" s="107"/>
      <c r="AO276" s="115">
        <f t="shared" si="69"/>
        <v>63.016946371506954</v>
      </c>
      <c r="AP276" s="107">
        <f t="shared" si="58"/>
        <v>-18.98092520587613</v>
      </c>
      <c r="AQ276" s="107">
        <f t="shared" si="59"/>
        <v>14.669872208869526</v>
      </c>
      <c r="AR276" s="110">
        <f t="shared" si="60"/>
        <v>-13.59392692989916</v>
      </c>
      <c r="AS276" s="107"/>
      <c r="AT276" s="115">
        <f t="shared" si="61"/>
        <v>2.318144899525114</v>
      </c>
      <c r="AU276" s="107">
        <f t="shared" si="62"/>
        <v>-0.4159038563569463</v>
      </c>
      <c r="AV276" s="107">
        <f t="shared" si="63"/>
        <v>12.466165778948923</v>
      </c>
      <c r="AW276" s="110">
        <f t="shared" si="70"/>
        <v>-7.533834221051077</v>
      </c>
      <c r="AY276" s="120">
        <f t="shared" si="64"/>
        <v>2.30304085605894</v>
      </c>
      <c r="AZ276" s="121">
        <f t="shared" si="65"/>
        <v>27.53697519572649</v>
      </c>
      <c r="BB276" s="120">
        <v>2.2847946571562137</v>
      </c>
      <c r="BC276" s="53">
        <v>12.473101669030434</v>
      </c>
      <c r="BD276" s="15">
        <f t="shared" si="51"/>
        <v>-11.746056916020853</v>
      </c>
      <c r="BE276" s="29">
        <f t="shared" si="66"/>
        <v>-15.803762140730282</v>
      </c>
      <c r="BG276" s="120">
        <v>2.30304085605894</v>
      </c>
      <c r="BH276" s="53">
        <v>27.53697519572649</v>
      </c>
      <c r="BI276" s="15">
        <f t="shared" si="52"/>
        <v>-25.758530912632793</v>
      </c>
      <c r="BJ276" s="29">
        <f t="shared" si="67"/>
        <v>10.264339357136732</v>
      </c>
    </row>
    <row r="277" spans="33:62" ht="12.75">
      <c r="AG277" s="1">
        <f t="shared" si="68"/>
        <v>173</v>
      </c>
      <c r="AH277" s="28">
        <f t="shared" si="53"/>
        <v>2.316527916283383</v>
      </c>
      <c r="AI277" s="169">
        <v>12.44485188371782</v>
      </c>
      <c r="AJ277" s="115">
        <f t="shared" si="54"/>
        <v>9.141885009250194</v>
      </c>
      <c r="AK277" s="107">
        <f t="shared" si="55"/>
        <v>-8.44394912853705</v>
      </c>
      <c r="AL277" s="107">
        <f t="shared" si="56"/>
        <v>-0.28406320651574024</v>
      </c>
      <c r="AM277" s="110">
        <f t="shared" si="57"/>
        <v>-0.2754102686015889</v>
      </c>
      <c r="AN277" s="107"/>
      <c r="AO277" s="115">
        <f t="shared" si="69"/>
        <v>62.543472438131914</v>
      </c>
      <c r="AP277" s="107">
        <f t="shared" si="58"/>
        <v>-19.113369271382805</v>
      </c>
      <c r="AQ277" s="107">
        <f t="shared" si="59"/>
        <v>14.405903174163088</v>
      </c>
      <c r="AR277" s="110">
        <f t="shared" si="60"/>
        <v>-13.873354091085467</v>
      </c>
      <c r="AS277" s="107"/>
      <c r="AT277" s="115">
        <f t="shared" si="61"/>
        <v>2.337364924135658</v>
      </c>
      <c r="AU277" s="107">
        <f t="shared" si="62"/>
        <v>-0.2592947120025239</v>
      </c>
      <c r="AV277" s="107">
        <f t="shared" si="63"/>
        <v>12.442150322994916</v>
      </c>
      <c r="AW277" s="110">
        <f t="shared" si="70"/>
        <v>-7.557849677005084</v>
      </c>
      <c r="AY277" s="120">
        <f t="shared" si="64"/>
        <v>2.327956096395042</v>
      </c>
      <c r="AZ277" s="121">
        <f t="shared" si="65"/>
        <v>27.559069515643696</v>
      </c>
      <c r="BB277" s="120">
        <v>2.316527916283383</v>
      </c>
      <c r="BC277" s="53">
        <v>12.44485188371782</v>
      </c>
      <c r="BD277" s="15">
        <f t="shared" si="51"/>
        <v>-11.580717117089177</v>
      </c>
      <c r="BE277" s="29">
        <f t="shared" si="66"/>
        <v>-15.443539810156054</v>
      </c>
      <c r="BG277" s="120">
        <v>2.327956096395042</v>
      </c>
      <c r="BH277" s="53">
        <v>27.559069515643696</v>
      </c>
      <c r="BI277" s="15">
        <f t="shared" si="52"/>
        <v>-25.52846141128518</v>
      </c>
      <c r="BJ277" s="29">
        <f t="shared" si="67"/>
        <v>9.617323536746165</v>
      </c>
    </row>
    <row r="278" spans="33:62" ht="12.75">
      <c r="AG278" s="1">
        <f t="shared" si="68"/>
        <v>174</v>
      </c>
      <c r="AH278" s="28">
        <f t="shared" si="53"/>
        <v>2.348261175410552</v>
      </c>
      <c r="AI278" s="169">
        <v>12.429475671278617</v>
      </c>
      <c r="AJ278" s="115">
        <f t="shared" si="54"/>
        <v>8.858414864215655</v>
      </c>
      <c r="AK278" s="107">
        <f t="shared" si="55"/>
        <v>-8.718965050758612</v>
      </c>
      <c r="AL278" s="107">
        <f t="shared" si="56"/>
        <v>-0.28003192985738057</v>
      </c>
      <c r="AM278" s="110">
        <f t="shared" si="57"/>
        <v>-0.27820293099338755</v>
      </c>
      <c r="AN278" s="107"/>
      <c r="AO278" s="115">
        <f t="shared" si="69"/>
        <v>62.3228763096464</v>
      </c>
      <c r="AP278" s="107">
        <f t="shared" si="58"/>
        <v>-19.179559566371104</v>
      </c>
      <c r="AQ278" s="107">
        <f t="shared" si="59"/>
        <v>14.194224550742362</v>
      </c>
      <c r="AR278" s="110">
        <f t="shared" si="60"/>
        <v>-14.089854129944097</v>
      </c>
      <c r="AS278" s="107"/>
      <c r="AT278" s="115">
        <f t="shared" si="61"/>
        <v>2.352504430202953</v>
      </c>
      <c r="AU278" s="107">
        <f t="shared" si="62"/>
        <v>-0.05274127393922467</v>
      </c>
      <c r="AV278" s="107">
        <f t="shared" si="63"/>
        <v>12.429363773779022</v>
      </c>
      <c r="AW278" s="110">
        <f t="shared" si="70"/>
        <v>-7.570636226220978</v>
      </c>
      <c r="AY278" s="120">
        <f t="shared" si="64"/>
        <v>2.3505914816161617</v>
      </c>
      <c r="AZ278" s="121">
        <f t="shared" si="65"/>
        <v>27.570686671909083</v>
      </c>
      <c r="BB278" s="120">
        <v>2.348261175410552</v>
      </c>
      <c r="BC278" s="53">
        <v>12.429475671278617</v>
      </c>
      <c r="BD278" s="15">
        <f t="shared" si="51"/>
        <v>-11.416196941837969</v>
      </c>
      <c r="BE278" s="29">
        <f t="shared" si="66"/>
        <v>-15.084482443518645</v>
      </c>
      <c r="BG278" s="120">
        <v>2.3505914816161617</v>
      </c>
      <c r="BH278" s="53">
        <v>27.570686671909083</v>
      </c>
      <c r="BI278" s="15">
        <f t="shared" si="52"/>
        <v>-25.297585352344683</v>
      </c>
      <c r="BJ278" s="29">
        <f t="shared" si="67"/>
        <v>9.037566926023171</v>
      </c>
    </row>
    <row r="279" spans="33:62" ht="12.75">
      <c r="AG279" s="1">
        <f t="shared" si="68"/>
        <v>175</v>
      </c>
      <c r="AH279" s="28">
        <f t="shared" si="53"/>
        <v>2.379994434537722</v>
      </c>
      <c r="AI279" s="169">
        <v>12.435997917258621</v>
      </c>
      <c r="AJ279" s="115">
        <f t="shared" si="54"/>
        <v>8.581821149535433</v>
      </c>
      <c r="AK279" s="107">
        <f t="shared" si="55"/>
        <v>-9.000354990523824</v>
      </c>
      <c r="AL279" s="107">
        <f t="shared" si="56"/>
        <v>-0.27614229944683366</v>
      </c>
      <c r="AM279" s="110">
        <f t="shared" si="57"/>
        <v>-0.2825026271450941</v>
      </c>
      <c r="AN279" s="107"/>
      <c r="AO279" s="115">
        <f t="shared" si="69"/>
        <v>62.39505476658551</v>
      </c>
      <c r="AP279" s="107">
        <f t="shared" si="58"/>
        <v>-19.154454501154962</v>
      </c>
      <c r="AQ279" s="107">
        <f t="shared" si="59"/>
        <v>13.993004867642883</v>
      </c>
      <c r="AR279" s="110">
        <f t="shared" si="60"/>
        <v>-14.289710101122509</v>
      </c>
      <c r="AS279" s="107"/>
      <c r="AT279" s="115">
        <f t="shared" si="61"/>
        <v>2.366684796725276</v>
      </c>
      <c r="AU279" s="107">
        <f t="shared" si="62"/>
        <v>0.16551374131852578</v>
      </c>
      <c r="AV279" s="107">
        <f t="shared" si="63"/>
        <v>12.434896437023331</v>
      </c>
      <c r="AW279" s="110">
        <f t="shared" si="70"/>
        <v>-7.5651035629766685</v>
      </c>
      <c r="AY279" s="120">
        <f t="shared" si="64"/>
        <v>2.3726891910806374</v>
      </c>
      <c r="AZ279" s="121">
        <f t="shared" si="65"/>
        <v>27.565600469356625</v>
      </c>
      <c r="BB279" s="120">
        <v>2.379994434537722</v>
      </c>
      <c r="BC279" s="53">
        <v>12.435997917258621</v>
      </c>
      <c r="BD279" s="15">
        <f t="shared" si="51"/>
        <v>-11.260395840197146</v>
      </c>
      <c r="BE279" s="29">
        <f t="shared" si="66"/>
        <v>-14.721976722282141</v>
      </c>
      <c r="BG279" s="120">
        <v>2.3726891910806374</v>
      </c>
      <c r="BH279" s="53">
        <v>27.565600469356625</v>
      </c>
      <c r="BI279" s="15">
        <f t="shared" si="52"/>
        <v>-25.04456310160767</v>
      </c>
      <c r="BJ279" s="29">
        <f t="shared" si="67"/>
        <v>8.483395105944389</v>
      </c>
    </row>
    <row r="280" spans="33:62" ht="12.75">
      <c r="AG280" s="1">
        <f t="shared" si="68"/>
        <v>176</v>
      </c>
      <c r="AH280" s="28">
        <f t="shared" si="53"/>
        <v>2.4117276936648917</v>
      </c>
      <c r="AI280" s="169">
        <v>12.457283195365104</v>
      </c>
      <c r="AJ280" s="115">
        <f t="shared" si="54"/>
        <v>8.306130265321988</v>
      </c>
      <c r="AK280" s="107">
        <f t="shared" si="55"/>
        <v>-9.2839703050488</v>
      </c>
      <c r="AL280" s="107">
        <f t="shared" si="56"/>
        <v>-0.2759077793063289</v>
      </c>
      <c r="AM280" s="110">
        <f t="shared" si="57"/>
        <v>-0.2847165105049907</v>
      </c>
      <c r="AN280" s="107"/>
      <c r="AO280" s="115">
        <f t="shared" si="69"/>
        <v>62.751833566983464</v>
      </c>
      <c r="AP280" s="107">
        <f t="shared" si="58"/>
        <v>-19.054775921690855</v>
      </c>
      <c r="AQ280" s="107">
        <f t="shared" si="59"/>
        <v>13.731339574200327</v>
      </c>
      <c r="AR280" s="110">
        <f t="shared" si="60"/>
        <v>-14.541331214782232</v>
      </c>
      <c r="AS280" s="107"/>
      <c r="AT280" s="115">
        <f t="shared" si="61"/>
        <v>2.3848359350370782</v>
      </c>
      <c r="AU280" s="107">
        <f t="shared" si="62"/>
        <v>0.3349578777121637</v>
      </c>
      <c r="AV280" s="107">
        <f t="shared" si="63"/>
        <v>12.452779120729813</v>
      </c>
      <c r="AW280" s="110">
        <f t="shared" si="70"/>
        <v>-7.547220879270187</v>
      </c>
      <c r="AY280" s="120">
        <f t="shared" si="64"/>
        <v>2.396994743095115</v>
      </c>
      <c r="AZ280" s="121">
        <f t="shared" si="65"/>
        <v>27.549257248629058</v>
      </c>
      <c r="BB280" s="120">
        <v>2.4117276936648917</v>
      </c>
      <c r="BC280" s="53">
        <v>12.457283195365104</v>
      </c>
      <c r="BD280" s="15">
        <f t="shared" si="51"/>
        <v>-11.10624274411488</v>
      </c>
      <c r="BE280" s="29">
        <f t="shared" si="66"/>
        <v>-14.357724154357445</v>
      </c>
      <c r="BG280" s="120">
        <v>2.396994743095115</v>
      </c>
      <c r="BH280" s="53">
        <v>27.549257248629058</v>
      </c>
      <c r="BI280" s="15">
        <f t="shared" si="52"/>
        <v>-24.74259771679499</v>
      </c>
      <c r="BJ280" s="29">
        <f t="shared" si="67"/>
        <v>7.8853215818168785</v>
      </c>
    </row>
    <row r="281" spans="33:62" ht="12.75">
      <c r="AG281" s="1">
        <f t="shared" si="68"/>
        <v>177</v>
      </c>
      <c r="AH281" s="28">
        <f t="shared" si="53"/>
        <v>2.443460952792061</v>
      </c>
      <c r="AI281" s="169">
        <v>12.492471027620883</v>
      </c>
      <c r="AJ281" s="115">
        <f t="shared" si="54"/>
        <v>8.030005590922775</v>
      </c>
      <c r="AK281" s="107">
        <f t="shared" si="55"/>
        <v>-9.569788011533806</v>
      </c>
      <c r="AL281" s="107">
        <f t="shared" si="56"/>
        <v>-0.2770888086539367</v>
      </c>
      <c r="AM281" s="110">
        <f t="shared" si="57"/>
        <v>-0.28671968320570773</v>
      </c>
      <c r="AN281" s="107"/>
      <c r="AO281" s="115">
        <f t="shared" si="69"/>
        <v>63.32537767911327</v>
      </c>
      <c r="AP281" s="107">
        <f t="shared" si="58"/>
        <v>-18.892703247262165</v>
      </c>
      <c r="AQ281" s="107">
        <f t="shared" si="59"/>
        <v>13.446915480877228</v>
      </c>
      <c r="AR281" s="110">
        <f t="shared" si="60"/>
        <v>-14.80474464657004</v>
      </c>
      <c r="AS281" s="107"/>
      <c r="AT281" s="115">
        <f t="shared" si="61"/>
        <v>2.4042194593807507</v>
      </c>
      <c r="AU281" s="107">
        <f t="shared" si="62"/>
        <v>0.4900974138432883</v>
      </c>
      <c r="AV281" s="107">
        <f t="shared" si="63"/>
        <v>12.482853716233771</v>
      </c>
      <c r="AW281" s="110">
        <f t="shared" si="70"/>
        <v>-7.517146283766229</v>
      </c>
      <c r="AY281" s="120">
        <f t="shared" si="64"/>
        <v>2.422028195652007</v>
      </c>
      <c r="AZ281" s="121">
        <f t="shared" si="65"/>
        <v>27.521510406902554</v>
      </c>
      <c r="BB281" s="120">
        <v>2.443460952792061</v>
      </c>
      <c r="BC281" s="53">
        <v>12.492471027620883</v>
      </c>
      <c r="BD281" s="15">
        <f t="shared" si="51"/>
        <v>-10.95248358278296</v>
      </c>
      <c r="BE281" s="29">
        <f t="shared" si="66"/>
        <v>-13.991261717730012</v>
      </c>
      <c r="BG281" s="120">
        <v>2.422028195652007</v>
      </c>
      <c r="BH281" s="53">
        <v>27.521510406902554</v>
      </c>
      <c r="BI281" s="15">
        <f t="shared" si="52"/>
        <v>-24.40699797115048</v>
      </c>
      <c r="BJ281" s="29">
        <f t="shared" si="67"/>
        <v>7.2826109160133825</v>
      </c>
    </row>
    <row r="282" spans="33:62" ht="12.75">
      <c r="AG282" s="1">
        <f t="shared" si="68"/>
        <v>178</v>
      </c>
      <c r="AH282" s="28">
        <f t="shared" si="53"/>
        <v>2.4751942119192307</v>
      </c>
      <c r="AI282" s="169">
        <v>12.540386568525328</v>
      </c>
      <c r="AJ282" s="115">
        <f t="shared" si="54"/>
        <v>7.7519526480141145</v>
      </c>
      <c r="AK282" s="107">
        <f t="shared" si="55"/>
        <v>-9.857409671460216</v>
      </c>
      <c r="AL282" s="107">
        <f t="shared" si="56"/>
        <v>-0.2744370457607581</v>
      </c>
      <c r="AM282" s="110">
        <f t="shared" si="57"/>
        <v>-0.29543330470778706</v>
      </c>
      <c r="AN282" s="107"/>
      <c r="AO282" s="115">
        <f t="shared" si="69"/>
        <v>64.42272571352888</v>
      </c>
      <c r="AP282" s="107">
        <f t="shared" si="58"/>
        <v>-18.64094825824038</v>
      </c>
      <c r="AQ282" s="107">
        <f t="shared" si="59"/>
        <v>13.259109594832935</v>
      </c>
      <c r="AR282" s="110">
        <f t="shared" si="60"/>
        <v>-14.973176441630855</v>
      </c>
      <c r="AS282" s="107"/>
      <c r="AT282" s="115">
        <f t="shared" si="61"/>
        <v>2.4168330596010503</v>
      </c>
      <c r="AU282" s="107">
        <f t="shared" si="62"/>
        <v>0.7314560194587155</v>
      </c>
      <c r="AV282" s="107">
        <f t="shared" si="63"/>
        <v>12.519036200109339</v>
      </c>
      <c r="AW282" s="110">
        <f t="shared" si="70"/>
        <v>-7.480963799890661</v>
      </c>
      <c r="AY282" s="120">
        <f t="shared" si="64"/>
        <v>2.4434436022121195</v>
      </c>
      <c r="AZ282" s="121">
        <f t="shared" si="65"/>
        <v>27.490696595017436</v>
      </c>
      <c r="BB282" s="120">
        <v>2.4751942119192307</v>
      </c>
      <c r="BC282" s="53">
        <v>12.540386568525328</v>
      </c>
      <c r="BD282" s="15">
        <f t="shared" si="51"/>
        <v>-10.797581081367815</v>
      </c>
      <c r="BE282" s="29">
        <f t="shared" si="66"/>
        <v>-13.622419104445772</v>
      </c>
      <c r="BG282" s="120">
        <v>2.4434436022121195</v>
      </c>
      <c r="BH282" s="53">
        <v>27.490696595017436</v>
      </c>
      <c r="BI282" s="15">
        <f t="shared" si="52"/>
        <v>-24.10205862957859</v>
      </c>
      <c r="BJ282" s="29">
        <f t="shared" si="67"/>
        <v>6.777701822464465</v>
      </c>
    </row>
    <row r="283" spans="33:62" ht="12.75">
      <c r="AG283" s="1">
        <f t="shared" si="68"/>
        <v>179</v>
      </c>
      <c r="AH283" s="28">
        <f t="shared" si="53"/>
        <v>2.5069274710464002</v>
      </c>
      <c r="AI283" s="169">
        <v>12.617695147591485</v>
      </c>
      <c r="AJ283" s="115">
        <f t="shared" si="54"/>
        <v>7.4811314994012585</v>
      </c>
      <c r="AK283" s="107">
        <f t="shared" si="55"/>
        <v>-10.16065462094938</v>
      </c>
      <c r="AL283" s="107">
        <f t="shared" si="56"/>
        <v>-0.2721379866983473</v>
      </c>
      <c r="AM283" s="110">
        <f t="shared" si="57"/>
        <v>-0.3060109868282117</v>
      </c>
      <c r="AN283" s="107"/>
      <c r="AO283" s="115">
        <f t="shared" si="69"/>
        <v>65.92859594651195</v>
      </c>
      <c r="AP283" s="107">
        <f t="shared" si="58"/>
        <v>-18.27788330917639</v>
      </c>
      <c r="AQ283" s="107">
        <f t="shared" si="59"/>
        <v>13.074364607973225</v>
      </c>
      <c r="AR283" s="110">
        <f t="shared" si="60"/>
        <v>-15.13476098581597</v>
      </c>
      <c r="AS283" s="107"/>
      <c r="AT283" s="115">
        <f t="shared" si="61"/>
        <v>2.4291050837946573</v>
      </c>
      <c r="AU283" s="107">
        <f t="shared" si="62"/>
        <v>0.9809483011541591</v>
      </c>
      <c r="AV283" s="107">
        <f t="shared" si="63"/>
        <v>12.579506002543043</v>
      </c>
      <c r="AW283" s="110">
        <f t="shared" si="70"/>
        <v>-7.420493997456957</v>
      </c>
      <c r="AY283" s="120">
        <f t="shared" si="64"/>
        <v>2.4648641095125585</v>
      </c>
      <c r="AZ283" s="121">
        <f t="shared" si="65"/>
        <v>27.43803474438558</v>
      </c>
      <c r="BB283" s="120">
        <v>2.5069274710464002</v>
      </c>
      <c r="BC283" s="53">
        <v>12.617695147591485</v>
      </c>
      <c r="BD283" s="15">
        <f t="shared" si="51"/>
        <v>-10.655081143542168</v>
      </c>
      <c r="BE283" s="29">
        <f t="shared" si="66"/>
        <v>-13.241636539658005</v>
      </c>
      <c r="BG283" s="120">
        <v>2.4648641095125585</v>
      </c>
      <c r="BH283" s="53">
        <v>27.43803474438558</v>
      </c>
      <c r="BI283" s="15">
        <f t="shared" si="52"/>
        <v>-23.767705310138293</v>
      </c>
      <c r="BJ283" s="29">
        <f t="shared" si="67"/>
        <v>6.290808378152482</v>
      </c>
    </row>
    <row r="284" spans="33:62" ht="12.75">
      <c r="AG284" s="1">
        <f t="shared" si="68"/>
        <v>180</v>
      </c>
      <c r="AH284" s="28">
        <f t="shared" si="53"/>
        <v>2.5386607301735706</v>
      </c>
      <c r="AI284" s="169">
        <v>12.710609820838407</v>
      </c>
      <c r="AJ284" s="115">
        <f t="shared" si="54"/>
        <v>7.20767667461742</v>
      </c>
      <c r="AK284" s="107">
        <f t="shared" si="55"/>
        <v>-10.46943164511664</v>
      </c>
      <c r="AL284" s="107">
        <f t="shared" si="56"/>
        <v>-0.2745424990599026</v>
      </c>
      <c r="AM284" s="110">
        <f t="shared" si="57"/>
        <v>-0.3129101409613453</v>
      </c>
      <c r="AN284" s="107"/>
      <c r="AO284" s="115">
        <f t="shared" si="69"/>
        <v>67.63186588809015</v>
      </c>
      <c r="AP284" s="107">
        <f t="shared" si="58"/>
        <v>-17.855997741325552</v>
      </c>
      <c r="AQ284" s="107">
        <f t="shared" si="59"/>
        <v>12.794999444861062</v>
      </c>
      <c r="AR284" s="110">
        <f t="shared" si="60"/>
        <v>-15.371661888228132</v>
      </c>
      <c r="AS284" s="107"/>
      <c r="AT284" s="115">
        <f t="shared" si="61"/>
        <v>2.447419742012299</v>
      </c>
      <c r="AU284" s="107">
        <f t="shared" si="62"/>
        <v>1.15812016226954</v>
      </c>
      <c r="AV284" s="107">
        <f t="shared" si="63"/>
        <v>12.657739123055844</v>
      </c>
      <c r="AW284" s="110">
        <f t="shared" si="70"/>
        <v>-7.342260876944156</v>
      </c>
      <c r="AY284" s="120">
        <f t="shared" si="64"/>
        <v>2.489750854671069</v>
      </c>
      <c r="AZ284" s="121">
        <f t="shared" si="65"/>
        <v>27.36677679547093</v>
      </c>
      <c r="BB284" s="120">
        <v>2.5386607301735706</v>
      </c>
      <c r="BC284" s="53">
        <v>12.710609820838407</v>
      </c>
      <c r="BD284" s="15">
        <f t="shared" si="51"/>
        <v>-10.512131633081761</v>
      </c>
      <c r="BE284" s="29">
        <f t="shared" si="66"/>
        <v>-12.854743493312816</v>
      </c>
      <c r="BG284" s="120">
        <v>2.489750854671069</v>
      </c>
      <c r="BH284" s="53">
        <v>27.36677679547093</v>
      </c>
      <c r="BI284" s="15">
        <f t="shared" si="52"/>
        <v>-23.358382640495083</v>
      </c>
      <c r="BJ284" s="29">
        <f t="shared" si="67"/>
        <v>5.740742214499942</v>
      </c>
    </row>
    <row r="285" spans="33:62" ht="12.75">
      <c r="AG285" s="1">
        <f t="shared" si="68"/>
        <v>181</v>
      </c>
      <c r="AH285" s="28">
        <f t="shared" si="53"/>
        <v>2.5703939893007393</v>
      </c>
      <c r="AI285" s="169">
        <v>12.821907405929021</v>
      </c>
      <c r="AJ285" s="115">
        <f t="shared" si="54"/>
        <v>6.932046501281453</v>
      </c>
      <c r="AK285" s="107">
        <f t="shared" si="55"/>
        <v>-10.78647490287207</v>
      </c>
      <c r="AL285" s="107">
        <f t="shared" si="56"/>
        <v>-0.2760932125225515</v>
      </c>
      <c r="AM285" s="110">
        <f t="shared" si="57"/>
        <v>-0.32353954818067443</v>
      </c>
      <c r="AN285" s="107"/>
      <c r="AO285" s="115">
        <f t="shared" si="69"/>
        <v>69.87846985292688</v>
      </c>
      <c r="AP285" s="107">
        <f t="shared" si="58"/>
        <v>-17.34869333648692</v>
      </c>
      <c r="AQ285" s="107">
        <f t="shared" si="59"/>
        <v>12.545034904893509</v>
      </c>
      <c r="AR285" s="110">
        <f t="shared" si="60"/>
        <v>-15.576331379211327</v>
      </c>
      <c r="AS285" s="107"/>
      <c r="AT285" s="115">
        <f t="shared" si="61"/>
        <v>2.4635732355459017</v>
      </c>
      <c r="AU285" s="107">
        <f t="shared" si="62"/>
        <v>1.367042535861281</v>
      </c>
      <c r="AV285" s="107">
        <f t="shared" si="63"/>
        <v>12.748823641080124</v>
      </c>
      <c r="AW285" s="110">
        <f t="shared" si="70"/>
        <v>-7.251176358919876</v>
      </c>
      <c r="AY285" s="120">
        <f t="shared" si="64"/>
        <v>2.513695752617061</v>
      </c>
      <c r="AZ285" s="121">
        <f t="shared" si="65"/>
        <v>27.28544333962356</v>
      </c>
      <c r="BB285" s="120">
        <v>2.5703939893007393</v>
      </c>
      <c r="BC285" s="53">
        <v>12.821907405929021</v>
      </c>
      <c r="BD285" s="15">
        <f t="shared" si="51"/>
        <v>-10.37015067812101</v>
      </c>
      <c r="BE285" s="29">
        <f t="shared" si="66"/>
        <v>-12.459357823150349</v>
      </c>
      <c r="BG285" s="120">
        <v>2.513695752617061</v>
      </c>
      <c r="BH285" s="53">
        <v>27.28544333962356</v>
      </c>
      <c r="BI285" s="15">
        <f t="shared" si="52"/>
        <v>-22.94189670338844</v>
      </c>
      <c r="BJ285" s="29">
        <f t="shared" si="67"/>
        <v>5.229597368694984</v>
      </c>
    </row>
    <row r="286" spans="33:62" ht="12.75">
      <c r="AG286" s="1">
        <f t="shared" si="68"/>
        <v>182</v>
      </c>
      <c r="AH286" s="28">
        <f t="shared" si="53"/>
        <v>2.6021272484279097</v>
      </c>
      <c r="AI286" s="169">
        <v>12.956556700279117</v>
      </c>
      <c r="AJ286" s="115">
        <f t="shared" si="54"/>
        <v>6.655490249572317</v>
      </c>
      <c r="AK286" s="107">
        <f t="shared" si="55"/>
        <v>-11.116510741477988</v>
      </c>
      <c r="AL286" s="107">
        <f t="shared" si="56"/>
        <v>-0.27538425830154356</v>
      </c>
      <c r="AM286" s="110">
        <f t="shared" si="57"/>
        <v>-0.3413503993018496</v>
      </c>
      <c r="AN286" s="107"/>
      <c r="AO286" s="115">
        <f t="shared" si="69"/>
        <v>73.09394277319332</v>
      </c>
      <c r="AP286" s="107">
        <f t="shared" si="58"/>
        <v>-16.720681779601765</v>
      </c>
      <c r="AQ286" s="107">
        <f t="shared" si="59"/>
        <v>12.36310165163854</v>
      </c>
      <c r="AR286" s="110">
        <f t="shared" si="60"/>
        <v>-15.721123291649754</v>
      </c>
      <c r="AS286" s="107"/>
      <c r="AT286" s="115">
        <f t="shared" si="61"/>
        <v>2.4751991780354916</v>
      </c>
      <c r="AU286" s="107">
        <f t="shared" si="62"/>
        <v>1.6401384764262477</v>
      </c>
      <c r="AV286" s="107">
        <f t="shared" si="63"/>
        <v>12.8523269218338</v>
      </c>
      <c r="AW286" s="110">
        <f t="shared" si="70"/>
        <v>-7.1476730781662</v>
      </c>
      <c r="AY286" s="120">
        <f t="shared" si="64"/>
        <v>2.535541267583895</v>
      </c>
      <c r="AZ286" s="121">
        <f t="shared" si="65"/>
        <v>27.197172790215596</v>
      </c>
      <c r="BB286" s="120">
        <v>2.6021272484279097</v>
      </c>
      <c r="BC286" s="53">
        <v>12.956556700279117</v>
      </c>
      <c r="BD286" s="15">
        <f t="shared" si="51"/>
        <v>-10.232015616319647</v>
      </c>
      <c r="BE286" s="29">
        <f t="shared" si="66"/>
        <v>-12.051527319356342</v>
      </c>
      <c r="BG286" s="120">
        <v>2.535541267583895</v>
      </c>
      <c r="BH286" s="53">
        <v>27.197172790215596</v>
      </c>
      <c r="BI286" s="15">
        <f t="shared" si="52"/>
        <v>-22.540623935880063</v>
      </c>
      <c r="BJ286" s="29">
        <f t="shared" si="67"/>
        <v>4.781377185761045</v>
      </c>
    </row>
    <row r="287" spans="33:62" ht="12.75">
      <c r="AG287" s="1">
        <f t="shared" si="68"/>
        <v>183</v>
      </c>
      <c r="AH287" s="28">
        <f t="shared" si="53"/>
        <v>2.633860507555079</v>
      </c>
      <c r="AI287" s="169">
        <v>13.124888570538914</v>
      </c>
      <c r="AJ287" s="115">
        <f t="shared" si="54"/>
        <v>6.381277984678366</v>
      </c>
      <c r="AK287" s="107">
        <f t="shared" si="55"/>
        <v>-11.46917570147577</v>
      </c>
      <c r="AL287" s="107">
        <f t="shared" si="56"/>
        <v>-0.27651305707602214</v>
      </c>
      <c r="AM287" s="110">
        <f t="shared" si="57"/>
        <v>-0.3603091279496411</v>
      </c>
      <c r="AN287" s="107"/>
      <c r="AO287" s="115">
        <f t="shared" si="69"/>
        <v>76.90570599614763</v>
      </c>
      <c r="AP287" s="107">
        <f t="shared" si="58"/>
        <v>-15.992564000190491</v>
      </c>
      <c r="AQ287" s="107">
        <f t="shared" si="59"/>
        <v>12.143544773265827</v>
      </c>
      <c r="AR287" s="110">
        <f t="shared" si="60"/>
        <v>-15.89132846365238</v>
      </c>
      <c r="AS287" s="107"/>
      <c r="AT287" s="115">
        <f t="shared" si="61"/>
        <v>2.4890894861925474</v>
      </c>
      <c r="AU287" s="107">
        <f t="shared" si="62"/>
        <v>1.8934732085462924</v>
      </c>
      <c r="AV287" s="107">
        <f t="shared" si="63"/>
        <v>12.98758865985447</v>
      </c>
      <c r="AW287" s="110">
        <f t="shared" si="70"/>
        <v>-7.01241134014553</v>
      </c>
      <c r="AY287" s="120">
        <f t="shared" si="64"/>
        <v>2.559071432535128</v>
      </c>
      <c r="AZ287" s="121">
        <f t="shared" si="65"/>
        <v>27.078692863591208</v>
      </c>
      <c r="BB287" s="120">
        <v>2.633860507555079</v>
      </c>
      <c r="BC287" s="53">
        <v>13.124888570538914</v>
      </c>
      <c r="BD287" s="15">
        <f t="shared" si="51"/>
        <v>-10.104266823000371</v>
      </c>
      <c r="BE287" s="29">
        <f t="shared" si="66"/>
        <v>-11.623455846312453</v>
      </c>
      <c r="BG287" s="120">
        <v>2.559071432535128</v>
      </c>
      <c r="BH287" s="53">
        <v>27.078692863591208</v>
      </c>
      <c r="BI287" s="15">
        <f t="shared" si="52"/>
        <v>-22.07971311864162</v>
      </c>
      <c r="BJ287" s="29">
        <f t="shared" si="67"/>
        <v>4.323843717314171</v>
      </c>
    </row>
    <row r="288" spans="33:62" ht="12.75">
      <c r="AG288" s="1">
        <f t="shared" si="68"/>
        <v>184</v>
      </c>
      <c r="AH288" s="28">
        <f t="shared" si="53"/>
        <v>2.6655937666822487</v>
      </c>
      <c r="AI288" s="169">
        <v>13.317570777909932</v>
      </c>
      <c r="AJ288" s="115">
        <f t="shared" si="54"/>
        <v>6.102464135420273</v>
      </c>
      <c r="AK288" s="107">
        <f t="shared" si="55"/>
        <v>-11.83712899737727</v>
      </c>
      <c r="AL288" s="107">
        <f t="shared" si="56"/>
        <v>-0.2813047343458668</v>
      </c>
      <c r="AM288" s="110">
        <f t="shared" si="57"/>
        <v>-0.3774321764874742</v>
      </c>
      <c r="AN288" s="107"/>
      <c r="AO288" s="115">
        <f t="shared" si="69"/>
        <v>81.06662224295842</v>
      </c>
      <c r="AP288" s="107">
        <f t="shared" si="58"/>
        <v>-15.211125293564557</v>
      </c>
      <c r="AQ288" s="107">
        <f t="shared" si="59"/>
        <v>11.843632261794014</v>
      </c>
      <c r="AR288" s="110">
        <f t="shared" si="60"/>
        <v>-16.116090557185142</v>
      </c>
      <c r="AS288" s="107"/>
      <c r="AT288" s="115">
        <f t="shared" si="61"/>
        <v>2.507829124926555</v>
      </c>
      <c r="AU288" s="107">
        <f t="shared" si="62"/>
        <v>2.0923369125973648</v>
      </c>
      <c r="AV288" s="107">
        <f t="shared" si="63"/>
        <v>13.152179198475935</v>
      </c>
      <c r="AW288" s="110">
        <f t="shared" si="70"/>
        <v>-6.847820801524065</v>
      </c>
      <c r="AY288" s="120">
        <f t="shared" si="64"/>
        <v>2.5856051314876347</v>
      </c>
      <c r="AZ288" s="121">
        <f t="shared" si="65"/>
        <v>26.92922864744859</v>
      </c>
      <c r="BB288" s="120">
        <v>2.6655937666822487</v>
      </c>
      <c r="BC288" s="53">
        <v>13.317570777909932</v>
      </c>
      <c r="BD288" s="15">
        <f t="shared" si="51"/>
        <v>-9.977770391284235</v>
      </c>
      <c r="BE288" s="29">
        <f t="shared" si="66"/>
        <v>-11.179467734685613</v>
      </c>
      <c r="BG288" s="120">
        <v>2.5856051314876347</v>
      </c>
      <c r="BH288" s="53">
        <v>26.92922864744859</v>
      </c>
      <c r="BI288" s="15">
        <f t="shared" si="52"/>
        <v>-21.53651027092294</v>
      </c>
      <c r="BJ288" s="29">
        <f t="shared" si="67"/>
        <v>3.833303339983253</v>
      </c>
    </row>
    <row r="289" spans="33:62" ht="12.75">
      <c r="AG289" s="1">
        <f t="shared" si="68"/>
        <v>185</v>
      </c>
      <c r="AH289" s="28">
        <f t="shared" si="53"/>
        <v>2.697327025809418</v>
      </c>
      <c r="AI289" s="169">
        <v>13.538244293546693</v>
      </c>
      <c r="AJ289" s="115">
        <f t="shared" si="54"/>
        <v>5.818668515986633</v>
      </c>
      <c r="AK289" s="107">
        <f t="shared" si="55"/>
        <v>-12.224040054450718</v>
      </c>
      <c r="AL289" s="107">
        <f t="shared" si="56"/>
        <v>-0.2867994701815646</v>
      </c>
      <c r="AM289" s="110">
        <f t="shared" si="57"/>
        <v>-0.39804114480122443</v>
      </c>
      <c r="AN289" s="107"/>
      <c r="AO289" s="115">
        <f t="shared" si="69"/>
        <v>86.05623484623726</v>
      </c>
      <c r="AP289" s="107">
        <f t="shared" si="58"/>
        <v>-14.353410615604066</v>
      </c>
      <c r="AQ289" s="107">
        <f t="shared" si="59"/>
        <v>11.531916509223723</v>
      </c>
      <c r="AR289" s="110">
        <f t="shared" si="60"/>
        <v>-16.34059061430441</v>
      </c>
      <c r="AS289" s="107"/>
      <c r="AT289" s="115">
        <f t="shared" si="61"/>
        <v>2.527036644478807</v>
      </c>
      <c r="AU289" s="107">
        <f t="shared" si="62"/>
        <v>2.2943064586626263</v>
      </c>
      <c r="AV289" s="107">
        <f t="shared" si="63"/>
        <v>13.342421685192257</v>
      </c>
      <c r="AW289" s="110">
        <f t="shared" si="70"/>
        <v>-6.657578314807743</v>
      </c>
      <c r="AY289" s="120">
        <f t="shared" si="64"/>
        <v>2.6128909026611207</v>
      </c>
      <c r="AZ289" s="121">
        <f t="shared" si="65"/>
        <v>26.756126844825076</v>
      </c>
      <c r="BB289" s="120">
        <v>2.697327025809418</v>
      </c>
      <c r="BC289" s="53">
        <v>13.538244293546693</v>
      </c>
      <c r="BD289" s="15">
        <f t="shared" si="51"/>
        <v>-9.853501924291946</v>
      </c>
      <c r="BE289" s="29">
        <f t="shared" si="66"/>
        <v>-10.716005257448467</v>
      </c>
      <c r="BG289" s="120">
        <v>2.6128909026611207</v>
      </c>
      <c r="BH289" s="53">
        <v>26.756126844825076</v>
      </c>
      <c r="BI289" s="15">
        <f t="shared" si="52"/>
        <v>-20.95187705887727</v>
      </c>
      <c r="BJ289" s="29">
        <f t="shared" si="67"/>
        <v>3.3594119260748023</v>
      </c>
    </row>
    <row r="290" spans="33:62" ht="12.75">
      <c r="AG290" s="1">
        <f t="shared" si="68"/>
        <v>186</v>
      </c>
      <c r="AH290" s="28">
        <f t="shared" si="53"/>
        <v>2.7290602849365877</v>
      </c>
      <c r="AI290" s="169">
        <v>13.790082587373654</v>
      </c>
      <c r="AJ290" s="115">
        <f t="shared" si="54"/>
        <v>5.5288651950571435</v>
      </c>
      <c r="AK290" s="107">
        <f t="shared" si="55"/>
        <v>-12.63321128697972</v>
      </c>
      <c r="AL290" s="107">
        <f t="shared" si="56"/>
        <v>-0.29350581817947674</v>
      </c>
      <c r="AM290" s="110">
        <f t="shared" si="57"/>
        <v>-0.42200353315832206</v>
      </c>
      <c r="AN290" s="107"/>
      <c r="AO290" s="115">
        <f t="shared" si="69"/>
        <v>91.94004442731045</v>
      </c>
      <c r="AP290" s="107">
        <f t="shared" si="58"/>
        <v>-13.425348879095939</v>
      </c>
      <c r="AQ290" s="107">
        <f t="shared" si="59"/>
        <v>11.19440985591875</v>
      </c>
      <c r="AR290" s="110">
        <f t="shared" si="60"/>
        <v>-16.573629294083695</v>
      </c>
      <c r="AS290" s="107"/>
      <c r="AT290" s="115">
        <f t="shared" si="61"/>
        <v>2.547544183512207</v>
      </c>
      <c r="AU290" s="107">
        <f t="shared" si="62"/>
        <v>2.489399139151546</v>
      </c>
      <c r="AV290" s="107">
        <f t="shared" si="63"/>
        <v>13.563527184791484</v>
      </c>
      <c r="AW290" s="110">
        <f t="shared" si="70"/>
        <v>-6.436472815208516</v>
      </c>
      <c r="AY290" s="120">
        <f t="shared" si="64"/>
        <v>2.641432658417294</v>
      </c>
      <c r="AZ290" s="121">
        <f t="shared" si="65"/>
        <v>26.553421681268638</v>
      </c>
      <c r="BB290" s="120">
        <v>2.7290602849365877</v>
      </c>
      <c r="BC290" s="53">
        <v>13.790082587373654</v>
      </c>
      <c r="BD290" s="15">
        <f t="shared" si="51"/>
        <v>-9.731702166507244</v>
      </c>
      <c r="BE290" s="29">
        <f t="shared" si="66"/>
        <v>-10.229618701965402</v>
      </c>
      <c r="BG290" s="120">
        <v>2.641432658417294</v>
      </c>
      <c r="BH290" s="53">
        <v>26.553421681268638</v>
      </c>
      <c r="BI290" s="15">
        <f t="shared" si="52"/>
        <v>-20.313386889875577</v>
      </c>
      <c r="BJ290" s="29">
        <f t="shared" si="67"/>
        <v>2.898815361341242</v>
      </c>
    </row>
    <row r="291" spans="33:62" ht="12.75">
      <c r="AG291" s="1">
        <f t="shared" si="68"/>
        <v>187</v>
      </c>
      <c r="AH291" s="28">
        <f t="shared" si="53"/>
        <v>2.760793544063758</v>
      </c>
      <c r="AI291" s="169">
        <v>14.076366337118104</v>
      </c>
      <c r="AJ291" s="115">
        <f t="shared" si="54"/>
        <v>5.231656879627679</v>
      </c>
      <c r="AK291" s="107">
        <f t="shared" si="55"/>
        <v>-13.068047120767362</v>
      </c>
      <c r="AL291" s="107">
        <f t="shared" si="56"/>
        <v>-0.3019999635891488</v>
      </c>
      <c r="AM291" s="110">
        <f t="shared" si="57"/>
        <v>-0.4488724151868615</v>
      </c>
      <c r="AN291" s="107"/>
      <c r="AO291" s="115">
        <f t="shared" si="69"/>
        <v>98.70701026593252</v>
      </c>
      <c r="AP291" s="107">
        <f t="shared" si="58"/>
        <v>-12.437181650677719</v>
      </c>
      <c r="AQ291" s="107">
        <f t="shared" si="59"/>
        <v>10.814364645285103</v>
      </c>
      <c r="AR291" s="110">
        <f t="shared" si="60"/>
        <v>-16.824075526423663</v>
      </c>
      <c r="AS291" s="107"/>
      <c r="AT291" s="115">
        <f t="shared" si="61"/>
        <v>2.570301963419094</v>
      </c>
      <c r="AU291" s="107">
        <f t="shared" si="62"/>
        <v>2.6652418147278203</v>
      </c>
      <c r="AV291" s="107">
        <f t="shared" si="63"/>
        <v>13.821742846898076</v>
      </c>
      <c r="AW291" s="110">
        <f t="shared" si="70"/>
        <v>-6.178257153101924</v>
      </c>
      <c r="AY291" s="120">
        <f t="shared" si="64"/>
        <v>2.6717636369227824</v>
      </c>
      <c r="AZ291" s="121">
        <f t="shared" si="65"/>
        <v>26.313583212951173</v>
      </c>
      <c r="BB291" s="120">
        <v>2.760793544063758</v>
      </c>
      <c r="BC291" s="53">
        <v>14.076366337118104</v>
      </c>
      <c r="BD291" s="15">
        <f t="shared" si="51"/>
        <v>-9.61230272325685</v>
      </c>
      <c r="BE291" s="29">
        <f t="shared" si="66"/>
        <v>-9.716628684462439</v>
      </c>
      <c r="BG291" s="120">
        <v>2.6717636369227824</v>
      </c>
      <c r="BH291" s="53">
        <v>26.313583212951173</v>
      </c>
      <c r="BI291" s="15">
        <f t="shared" si="52"/>
        <v>-19.606719717584326</v>
      </c>
      <c r="BJ291" s="29">
        <f t="shared" si="67"/>
        <v>2.4506067506310707</v>
      </c>
    </row>
    <row r="292" spans="33:62" ht="12.75">
      <c r="AG292" s="1">
        <f t="shared" si="68"/>
        <v>188</v>
      </c>
      <c r="AH292" s="28">
        <f t="shared" si="53"/>
        <v>2.7925268031909267</v>
      </c>
      <c r="AI292" s="169">
        <v>14.399342740434506</v>
      </c>
      <c r="AJ292" s="115">
        <f t="shared" si="54"/>
        <v>4.924865267878846</v>
      </c>
      <c r="AK292" s="107">
        <f t="shared" si="55"/>
        <v>-13.530956117353442</v>
      </c>
      <c r="AL292" s="107">
        <f t="shared" si="56"/>
        <v>-0.3130818681604959</v>
      </c>
      <c r="AM292" s="110">
        <f t="shared" si="57"/>
        <v>-0.47731781780573623</v>
      </c>
      <c r="AN292" s="107"/>
      <c r="AO292" s="115">
        <f t="shared" si="69"/>
        <v>106.1672757127018</v>
      </c>
      <c r="AP292" s="107">
        <f t="shared" si="58"/>
        <v>-11.406163745737226</v>
      </c>
      <c r="AQ292" s="107">
        <f t="shared" si="59"/>
        <v>10.369230456529042</v>
      </c>
      <c r="AR292" s="110">
        <f t="shared" si="60"/>
        <v>-17.10201917141337</v>
      </c>
      <c r="AS292" s="107"/>
      <c r="AT292" s="115">
        <f t="shared" si="61"/>
        <v>2.596541862332027</v>
      </c>
      <c r="AU292" s="107">
        <f t="shared" si="62"/>
        <v>2.8040231025063744</v>
      </c>
      <c r="AV292" s="107">
        <f t="shared" si="63"/>
        <v>14.123686692826148</v>
      </c>
      <c r="AW292" s="110">
        <f t="shared" si="70"/>
        <v>-5.876313307173852</v>
      </c>
      <c r="AY292" s="120">
        <f t="shared" si="64"/>
        <v>2.7044832214764805</v>
      </c>
      <c r="AZ292" s="121">
        <f t="shared" si="65"/>
        <v>26.02779544891215</v>
      </c>
      <c r="BB292" s="120">
        <v>2.7925268031909267</v>
      </c>
      <c r="BC292" s="53">
        <v>14.399342740434506</v>
      </c>
      <c r="BD292" s="15">
        <f t="shared" si="51"/>
        <v>-9.49414635441685</v>
      </c>
      <c r="BE292" s="29">
        <f t="shared" si="66"/>
        <v>-9.174000907194888</v>
      </c>
      <c r="BG292" s="120">
        <v>2.7044832214764805</v>
      </c>
      <c r="BH292" s="53">
        <v>26.02779544891215</v>
      </c>
      <c r="BI292" s="15">
        <f t="shared" si="52"/>
        <v>-18.815522754774808</v>
      </c>
      <c r="BJ292" s="29">
        <f t="shared" si="67"/>
        <v>2.016056066730979</v>
      </c>
    </row>
    <row r="293" spans="33:62" ht="12.75">
      <c r="AG293" s="1">
        <f t="shared" si="68"/>
        <v>189</v>
      </c>
      <c r="AH293" s="28">
        <f t="shared" si="53"/>
        <v>2.824260062318097</v>
      </c>
      <c r="AI293" s="169">
        <v>14.759613774726262</v>
      </c>
      <c r="AJ293" s="115">
        <f t="shared" si="54"/>
        <v>4.6054931433066875</v>
      </c>
      <c r="AK293" s="107">
        <f t="shared" si="55"/>
        <v>-14.022682756378835</v>
      </c>
      <c r="AL293" s="107">
        <f t="shared" si="56"/>
        <v>-0.32745102334333165</v>
      </c>
      <c r="AM293" s="110">
        <f t="shared" si="57"/>
        <v>-0.5056015677936045</v>
      </c>
      <c r="AN293" s="107"/>
      <c r="AO293" s="115">
        <f t="shared" si="69"/>
        <v>113.98616682660017</v>
      </c>
      <c r="AP293" s="107">
        <f t="shared" si="58"/>
        <v>-10.351578832506766</v>
      </c>
      <c r="AQ293" s="107">
        <f t="shared" si="59"/>
        <v>9.8392676301612</v>
      </c>
      <c r="AR293" s="110">
        <f t="shared" si="60"/>
        <v>-17.412317838302346</v>
      </c>
      <c r="AS293" s="107"/>
      <c r="AT293" s="115">
        <f t="shared" si="61"/>
        <v>2.6272491699661926</v>
      </c>
      <c r="AU293" s="107">
        <f t="shared" si="62"/>
        <v>2.8890309059739856</v>
      </c>
      <c r="AV293" s="107">
        <f t="shared" si="63"/>
        <v>14.474104435280834</v>
      </c>
      <c r="AW293" s="110">
        <f t="shared" si="70"/>
        <v>-5.525895564719166</v>
      </c>
      <c r="AY293" s="120">
        <f t="shared" si="64"/>
        <v>2.7399499714606805</v>
      </c>
      <c r="AZ293" s="121">
        <f t="shared" si="65"/>
        <v>25.688866147742342</v>
      </c>
      <c r="BB293" s="120">
        <v>2.824260062318097</v>
      </c>
      <c r="BC293" s="53">
        <v>14.759613774726262</v>
      </c>
      <c r="BD293" s="15">
        <f t="shared" si="51"/>
        <v>-9.374709458356627</v>
      </c>
      <c r="BE293" s="29">
        <f t="shared" si="66"/>
        <v>-8.599955204013977</v>
      </c>
      <c r="BG293" s="120">
        <v>2.7399499714606805</v>
      </c>
      <c r="BH293" s="53">
        <v>25.688866147742342</v>
      </c>
      <c r="BI293" s="15">
        <f t="shared" si="52"/>
        <v>-17.92943743368407</v>
      </c>
      <c r="BJ293" s="29">
        <f t="shared" si="67"/>
        <v>1.6029046513252254</v>
      </c>
    </row>
    <row r="294" spans="33:62" ht="12.75">
      <c r="AG294" s="1">
        <f t="shared" si="68"/>
        <v>190</v>
      </c>
      <c r="AH294" s="28">
        <f t="shared" si="53"/>
        <v>2.8559933214452666</v>
      </c>
      <c r="AI294" s="169">
        <v>15.156087280304945</v>
      </c>
      <c r="AJ294" s="115">
        <f t="shared" si="54"/>
        <v>4.2699632211921825</v>
      </c>
      <c r="AK294" s="107">
        <f t="shared" si="55"/>
        <v>-14.542159252940651</v>
      </c>
      <c r="AL294" s="107">
        <f t="shared" si="56"/>
        <v>-0.3454607582335065</v>
      </c>
      <c r="AM294" s="110">
        <f t="shared" si="57"/>
        <v>-0.5322279835481236</v>
      </c>
      <c r="AN294" s="107"/>
      <c r="AO294" s="115">
        <f t="shared" si="69"/>
        <v>121.79819842434594</v>
      </c>
      <c r="AP294" s="107">
        <f t="shared" si="58"/>
        <v>-9.28910122122252</v>
      </c>
      <c r="AQ294" s="107">
        <f t="shared" si="59"/>
        <v>9.213882833137857</v>
      </c>
      <c r="AR294" s="110">
        <f t="shared" si="60"/>
        <v>-17.751179204131976</v>
      </c>
      <c r="AS294" s="107"/>
      <c r="AT294" s="115">
        <f t="shared" si="61"/>
        <v>2.6628155341794177</v>
      </c>
      <c r="AU294" s="107">
        <f t="shared" si="62"/>
        <v>2.9096434581495885</v>
      </c>
      <c r="AV294" s="107">
        <f t="shared" si="63"/>
        <v>14.874170786792407</v>
      </c>
      <c r="AW294" s="110">
        <f t="shared" si="70"/>
        <v>-5.125829213207593</v>
      </c>
      <c r="AY294" s="120">
        <f t="shared" si="64"/>
        <v>2.778104891944557</v>
      </c>
      <c r="AZ294" s="121">
        <f t="shared" si="65"/>
        <v>25.293740702095228</v>
      </c>
      <c r="BB294" s="120">
        <v>2.8559933214452666</v>
      </c>
      <c r="BC294" s="53">
        <v>15.156087280304945</v>
      </c>
      <c r="BD294" s="15">
        <f t="shared" si="51"/>
        <v>-9.250270971701319</v>
      </c>
      <c r="BE294" s="29">
        <f t="shared" si="66"/>
        <v>-7.994190214803448</v>
      </c>
      <c r="BG294" s="120">
        <v>2.778104891944557</v>
      </c>
      <c r="BH294" s="53">
        <v>25.293740702095228</v>
      </c>
      <c r="BI294" s="15">
        <f t="shared" si="52"/>
        <v>-16.94983738973828</v>
      </c>
      <c r="BJ294" s="29">
        <f t="shared" si="67"/>
        <v>1.2256469840833404</v>
      </c>
    </row>
    <row r="295" spans="33:62" ht="12.75">
      <c r="AG295" s="1">
        <f t="shared" si="68"/>
        <v>191</v>
      </c>
      <c r="AH295" s="28">
        <f t="shared" si="53"/>
        <v>2.887726580572436</v>
      </c>
      <c r="AI295" s="169">
        <v>15.586713119931332</v>
      </c>
      <c r="AJ295" s="115">
        <f t="shared" si="54"/>
        <v>3.9145716268396744</v>
      </c>
      <c r="AK295" s="107">
        <f t="shared" si="55"/>
        <v>-15.087138723475082</v>
      </c>
      <c r="AL295" s="107">
        <f t="shared" si="56"/>
        <v>-0.3663965940214915</v>
      </c>
      <c r="AM295" s="110">
        <f t="shared" si="57"/>
        <v>-0.559369893968932</v>
      </c>
      <c r="AN295" s="107"/>
      <c r="AO295" s="115">
        <f t="shared" si="69"/>
        <v>129.7863552241</v>
      </c>
      <c r="AP295" s="107">
        <f t="shared" si="58"/>
        <v>-8.218460233962107</v>
      </c>
      <c r="AQ295" s="107">
        <f t="shared" si="59"/>
        <v>8.511730856498943</v>
      </c>
      <c r="AR295" s="110">
        <f t="shared" si="60"/>
        <v>-18.098354561299868</v>
      </c>
      <c r="AS295" s="107"/>
      <c r="AT295" s="115">
        <f t="shared" si="61"/>
        <v>2.7019826941555207</v>
      </c>
      <c r="AU295" s="107">
        <f t="shared" si="62"/>
        <v>2.8785179475367024</v>
      </c>
      <c r="AV295" s="107">
        <f t="shared" si="63"/>
        <v>15.318608301955782</v>
      </c>
      <c r="AW295" s="110">
        <f t="shared" si="70"/>
        <v>-4.681391698044218</v>
      </c>
      <c r="AY295" s="120">
        <f t="shared" si="64"/>
        <v>2.818085237931346</v>
      </c>
      <c r="AZ295" s="121">
        <f t="shared" si="65"/>
        <v>24.848681287476342</v>
      </c>
      <c r="BB295" s="120">
        <v>2.887726580572436</v>
      </c>
      <c r="BC295" s="53">
        <v>15.586713119931332</v>
      </c>
      <c r="BD295" s="15">
        <f t="shared" si="51"/>
        <v>-9.116564498018098</v>
      </c>
      <c r="BE295" s="29">
        <f t="shared" si="66"/>
        <v>-7.357457627655917</v>
      </c>
      <c r="BG295" s="120">
        <v>2.818085237931346</v>
      </c>
      <c r="BH295" s="53">
        <v>24.848681287476342</v>
      </c>
      <c r="BI295" s="15">
        <f t="shared" si="52"/>
        <v>-15.90108650698395</v>
      </c>
      <c r="BJ295" s="29">
        <f t="shared" si="67"/>
        <v>0.9051732235144385</v>
      </c>
    </row>
    <row r="296" spans="33:62" ht="12.75">
      <c r="AG296" s="1">
        <f t="shared" si="68"/>
        <v>192</v>
      </c>
      <c r="AH296" s="28">
        <f t="shared" si="53"/>
        <v>2.9194598396996057</v>
      </c>
      <c r="AI296" s="169">
        <v>16.05538322843769</v>
      </c>
      <c r="AJ296" s="115">
        <f t="shared" si="54"/>
        <v>3.5371700331491995</v>
      </c>
      <c r="AK296" s="107">
        <f t="shared" si="55"/>
        <v>-15.660899040878515</v>
      </c>
      <c r="AL296" s="107">
        <f t="shared" si="56"/>
        <v>-0.3895224046509411</v>
      </c>
      <c r="AM296" s="110">
        <f t="shared" si="57"/>
        <v>-0.5907596187202291</v>
      </c>
      <c r="AN296" s="107"/>
      <c r="AO296" s="115">
        <f t="shared" si="69"/>
        <v>138.28966500792302</v>
      </c>
      <c r="AP296" s="107">
        <f t="shared" si="58"/>
        <v>-7.1292165986749785</v>
      </c>
      <c r="AQ296" s="107">
        <f t="shared" si="59"/>
        <v>7.748823312756358</v>
      </c>
      <c r="AR296" s="110">
        <f t="shared" si="60"/>
        <v>-18.437888633671797</v>
      </c>
      <c r="AS296" s="107"/>
      <c r="AT296" s="115">
        <f t="shared" si="61"/>
        <v>2.7437383114659673</v>
      </c>
      <c r="AU296" s="107">
        <f t="shared" si="62"/>
        <v>2.8067796218558496</v>
      </c>
      <c r="AV296" s="107">
        <f t="shared" si="63"/>
        <v>15.80814090164726</v>
      </c>
      <c r="AW296" s="110">
        <f t="shared" si="70"/>
        <v>-4.19185909835274</v>
      </c>
      <c r="AY296" s="120">
        <f t="shared" si="64"/>
        <v>2.8592435446939755</v>
      </c>
      <c r="AZ296" s="121">
        <f t="shared" si="65"/>
        <v>24.354138426152904</v>
      </c>
      <c r="BB296" s="120">
        <v>2.9194598396996057</v>
      </c>
      <c r="BC296" s="53">
        <v>16.05538322843769</v>
      </c>
      <c r="BD296" s="15">
        <f t="shared" si="51"/>
        <v>-8.972775805358587</v>
      </c>
      <c r="BE296" s="29">
        <f t="shared" si="66"/>
        <v>-6.68592380377933</v>
      </c>
      <c r="BG296" s="120">
        <v>2.8592435446939755</v>
      </c>
      <c r="BH296" s="53">
        <v>24.354138426152904</v>
      </c>
      <c r="BI296" s="15">
        <f t="shared" si="52"/>
        <v>-14.80136995709993</v>
      </c>
      <c r="BJ296" s="29">
        <f t="shared" si="67"/>
        <v>0.6597956093200246</v>
      </c>
    </row>
    <row r="297" spans="33:62" ht="12.75">
      <c r="AG297" s="1">
        <f t="shared" si="68"/>
        <v>193</v>
      </c>
      <c r="AH297" s="28">
        <f t="shared" si="53"/>
        <v>2.951193098826775</v>
      </c>
      <c r="AI297" s="169">
        <v>16.568064469718824</v>
      </c>
      <c r="AJ297" s="115">
        <f t="shared" si="54"/>
        <v>3.135526817537792</v>
      </c>
      <c r="AK297" s="107">
        <f t="shared" si="55"/>
        <v>-16.26865796091554</v>
      </c>
      <c r="AL297" s="107">
        <f t="shared" si="56"/>
        <v>-0.4173445931966966</v>
      </c>
      <c r="AM297" s="110">
        <f t="shared" si="57"/>
        <v>-0.614205881339247</v>
      </c>
      <c r="AN297" s="107"/>
      <c r="AO297" s="115">
        <f aca="true" t="shared" si="71" ref="AO297:AO304">IF(AG297&lt;=M$4,D$6^2*(AL297^2+AM297^2)-(AJ297*AL297+AK297*AM297)^2,"")</f>
        <v>145.1633261772679</v>
      </c>
      <c r="AP297" s="107">
        <f t="shared" si="58"/>
        <v>-6.044116077775181</v>
      </c>
      <c r="AQ297" s="107">
        <f t="shared" si="59"/>
        <v>6.84785846000441</v>
      </c>
      <c r="AR297" s="110">
        <f t="shared" si="60"/>
        <v>-18.791137126628236</v>
      </c>
      <c r="AS297" s="107"/>
      <c r="AT297" s="115">
        <f t="shared" si="61"/>
        <v>2.7921300706929792</v>
      </c>
      <c r="AU297" s="107">
        <f t="shared" si="62"/>
        <v>2.624267632900034</v>
      </c>
      <c r="AV297" s="107">
        <f t="shared" si="63"/>
        <v>16.358911322691142</v>
      </c>
      <c r="AW297" s="110">
        <f aca="true" t="shared" si="72" ref="AW297:AW304">AV297-D$6</f>
        <v>-3.6410886773088578</v>
      </c>
      <c r="AY297" s="120">
        <f t="shared" si="64"/>
        <v>2.9026819965745094</v>
      </c>
      <c r="AZ297" s="121">
        <f t="shared" si="65"/>
        <v>23.78629551774441</v>
      </c>
      <c r="BB297" s="120">
        <v>2.951193098826775</v>
      </c>
      <c r="BC297" s="53">
        <v>16.568064469718824</v>
      </c>
      <c r="BD297" s="15">
        <f aca="true" t="shared" si="73" ref="BD297:BD360">BC297*SIN(BB297+L$12)</f>
        <v>-8.818716117066492</v>
      </c>
      <c r="BE297" s="29">
        <f t="shared" si="66"/>
        <v>-5.973916928830381</v>
      </c>
      <c r="BG297" s="120">
        <v>2.9026819965745094</v>
      </c>
      <c r="BH297" s="53">
        <v>23.78629551774441</v>
      </c>
      <c r="BI297" s="15">
        <f aca="true" t="shared" si="74" ref="BI297:BI360">BH297*SIN(BG297+K$12)</f>
        <v>-13.62236101441842</v>
      </c>
      <c r="BJ297" s="29">
        <f t="shared" si="67"/>
        <v>0.5007914301548908</v>
      </c>
    </row>
    <row r="298" spans="33:62" ht="12.75">
      <c r="AG298" s="1">
        <f t="shared" si="68"/>
        <v>194</v>
      </c>
      <c r="AH298" s="28">
        <f aca="true" t="shared" si="75" ref="AH298:AH304">-PI()/D$3+(AG298-1)/(M$4-1)*2*PI()/D$3</f>
        <v>2.9829263579539447</v>
      </c>
      <c r="AI298" s="169">
        <v>17.104158036753212</v>
      </c>
      <c r="AJ298" s="115">
        <f aca="true" t="shared" si="76" ref="AJ298:AJ304">AI298*SIN(AH298)</f>
        <v>2.7024808467558064</v>
      </c>
      <c r="AK298" s="107">
        <f aca="true" t="shared" si="77" ref="AK298:AK304">AI298*COS(AH298)</f>
        <v>-16.88931080355701</v>
      </c>
      <c r="AL298" s="107">
        <f aca="true" t="shared" si="78" ref="AL298:AL304">IF(AG298=1,AJ299-AJ298,IF(AG298=M$4,AJ298-AJ297,(AJ299-AJ297)/2))</f>
        <v>-0.44927797668324687</v>
      </c>
      <c r="AM298" s="110">
        <f aca="true" t="shared" si="79" ref="AM298:AM304">IF(AG298=1,AK299-AK298,IF(AG298=M$4,AK298-AK297,(AK299-AK297)/2))</f>
        <v>-0.6299138801336817</v>
      </c>
      <c r="AN298" s="107"/>
      <c r="AO298" s="115">
        <f t="shared" si="71"/>
        <v>150.63292317826577</v>
      </c>
      <c r="AP298" s="107">
        <f aca="true" t="shared" si="80" ref="AP298:AP304">IF(ABS(AK298*AL298-AJ298*AM298-SQRT(AO298))&lt;ABS(AK298*AL298-AJ298*AM298+SQRT(AO298)),(AK298*AL298-AJ298*AM298-SQRT(AO298))/(AL298^2+AM298^2),(AK298*AL298-AJ298*AM298+SQRT(AO298))/(AL298^2+AM298^2))</f>
        <v>-4.982834370509575</v>
      </c>
      <c r="AQ298" s="107">
        <f aca="true" t="shared" si="81" ref="AQ298:AQ304">AJ298+AP298*AM298</f>
        <v>5.841237379146964</v>
      </c>
      <c r="AR298" s="110">
        <f aca="true" t="shared" si="82" ref="AR298:AR304">AK298-AP298*AL298</f>
        <v>-19.12798854768729</v>
      </c>
      <c r="AS298" s="107"/>
      <c r="AT298" s="115">
        <f aca="true" t="shared" si="83" ref="AT298:AT304">IF(AR298&gt;0,ATAN(AQ298/AR298),IF(AQ298&lt;0,ATAN(AQ298/AR298)-PI(),ATAN(AQ298/AR298)+PI()))</f>
        <v>2.8452106574172755</v>
      </c>
      <c r="AU298" s="107">
        <f aca="true" t="shared" si="84" ref="AU298:AU304">AI298*SIN(AH298-AT298)</f>
        <v>2.34807254433393</v>
      </c>
      <c r="AV298" s="107">
        <f aca="true" t="shared" si="85" ref="AV298:AV304">AI298*COS(AH298-AT298)</f>
        <v>16.942218788363427</v>
      </c>
      <c r="AW298" s="110">
        <f t="shared" si="72"/>
        <v>-3.0577812116365735</v>
      </c>
      <c r="AY298" s="120">
        <f aca="true" t="shared" si="86" ref="AY298:AY304">ATAN(AU298/(F$2*D$6+F$6-F$2*AV298))+AT298*D$6/F$6</f>
        <v>2.9466950967948606</v>
      </c>
      <c r="AZ298" s="121">
        <f aca="true" t="shared" si="87" ref="AZ298:AZ304">SQRT(AU298^2+(F$2*D$6+F$6-F$2*AV298)^2)</f>
        <v>23.17702998826975</v>
      </c>
      <c r="BB298" s="120">
        <v>2.9829263579539447</v>
      </c>
      <c r="BC298" s="53">
        <v>17.104158036753212</v>
      </c>
      <c r="BD298" s="15">
        <f t="shared" si="73"/>
        <v>-8.640062061805933</v>
      </c>
      <c r="BE298" s="29">
        <f aca="true" t="shared" si="88" ref="BE298:BE361">BC298*COS(BB298+L$12)-BE$100</f>
        <v>-5.23851126361669</v>
      </c>
      <c r="BG298" s="120">
        <v>2.9466950967948606</v>
      </c>
      <c r="BH298" s="53">
        <v>23.17702998826975</v>
      </c>
      <c r="BI298" s="15">
        <f t="shared" si="74"/>
        <v>-12.424613598326959</v>
      </c>
      <c r="BJ298" s="29">
        <f aca="true" t="shared" si="89" ref="BJ298:BJ361">F$2*(BJ$100-BH298*COS(BG298+K$12))</f>
        <v>0.434630184700719</v>
      </c>
    </row>
    <row r="299" spans="33:62" ht="12.75">
      <c r="AG299" s="1">
        <f aca="true" t="shared" si="90" ref="AG299:AG304">AG298+1</f>
        <v>195</v>
      </c>
      <c r="AH299" s="28">
        <f t="shared" si="75"/>
        <v>3.014659617081114</v>
      </c>
      <c r="AI299" s="169">
        <v>17.67064940303169</v>
      </c>
      <c r="AJ299" s="115">
        <f t="shared" si="76"/>
        <v>2.2369708641712984</v>
      </c>
      <c r="AK299" s="107">
        <f t="shared" si="77"/>
        <v>-17.528485721182903</v>
      </c>
      <c r="AL299" s="107">
        <f t="shared" si="78"/>
        <v>-0.48370631403034026</v>
      </c>
      <c r="AM299" s="110">
        <f t="shared" si="79"/>
        <v>-0.6405728247570792</v>
      </c>
      <c r="AN299" s="107"/>
      <c r="AO299" s="115">
        <f t="shared" si="71"/>
        <v>154.77605862154115</v>
      </c>
      <c r="AP299" s="107">
        <f t="shared" si="80"/>
        <v>-3.925655300063984</v>
      </c>
      <c r="AQ299" s="107">
        <f t="shared" si="81"/>
        <v>4.751638968755884</v>
      </c>
      <c r="AR299" s="110">
        <f t="shared" si="82"/>
        <v>-19.42734997653052</v>
      </c>
      <c r="AS299" s="107"/>
      <c r="AT299" s="115">
        <f t="shared" si="83"/>
        <v>2.9017168906301682</v>
      </c>
      <c r="AU299" s="107">
        <f t="shared" si="84"/>
        <v>1.9915309975248026</v>
      </c>
      <c r="AV299" s="107">
        <f t="shared" si="85"/>
        <v>17.55806522971031</v>
      </c>
      <c r="AW299" s="110">
        <f t="shared" si="72"/>
        <v>-2.4419347702896914</v>
      </c>
      <c r="AY299" s="120">
        <f t="shared" si="86"/>
        <v>2.9902265390396368</v>
      </c>
      <c r="AZ299" s="121">
        <f t="shared" si="87"/>
        <v>22.530127206654637</v>
      </c>
      <c r="BB299" s="120">
        <v>3.014659617081114</v>
      </c>
      <c r="BC299" s="53">
        <v>17.67064940303169</v>
      </c>
      <c r="BD299" s="15">
        <f t="shared" si="73"/>
        <v>-8.4378643965411</v>
      </c>
      <c r="BE299" s="29">
        <f t="shared" si="88"/>
        <v>-4.4740766860566925</v>
      </c>
      <c r="BG299" s="120">
        <v>2.9902265390396368</v>
      </c>
      <c r="BH299" s="53">
        <v>22.530127206654637</v>
      </c>
      <c r="BI299" s="15">
        <f t="shared" si="74"/>
        <v>-11.23870875482193</v>
      </c>
      <c r="BJ299" s="29">
        <f t="shared" si="89"/>
        <v>0.47314522324887065</v>
      </c>
    </row>
    <row r="300" spans="33:62" ht="12.75">
      <c r="AG300" s="1">
        <f t="shared" si="90"/>
        <v>196</v>
      </c>
      <c r="AH300" s="28">
        <f t="shared" si="75"/>
        <v>3.0463928762082846</v>
      </c>
      <c r="AI300" s="169">
        <v>18.253107939101263</v>
      </c>
      <c r="AJ300" s="115">
        <f t="shared" si="76"/>
        <v>1.7350682186951258</v>
      </c>
      <c r="AK300" s="107">
        <f t="shared" si="77"/>
        <v>-18.170456453071168</v>
      </c>
      <c r="AL300" s="107">
        <f t="shared" si="78"/>
        <v>-0.5210682986686911</v>
      </c>
      <c r="AM300" s="110">
        <f t="shared" si="79"/>
        <v>-0.6362221796426564</v>
      </c>
      <c r="AN300" s="107"/>
      <c r="AO300" s="115">
        <f t="shared" si="71"/>
        <v>156.95835989783336</v>
      </c>
      <c r="AP300" s="107">
        <f t="shared" si="80"/>
        <v>-2.892785978157771</v>
      </c>
      <c r="AQ300" s="107">
        <f t="shared" si="81"/>
        <v>3.575522818958377</v>
      </c>
      <c r="AR300" s="110">
        <f t="shared" si="82"/>
        <v>-19.677795521122484</v>
      </c>
      <c r="AS300" s="107"/>
      <c r="AT300" s="115">
        <f t="shared" si="83"/>
        <v>2.961850241805389</v>
      </c>
      <c r="AU300" s="107">
        <f t="shared" si="84"/>
        <v>1.5413282028082285</v>
      </c>
      <c r="AV300" s="107">
        <f t="shared" si="85"/>
        <v>18.18791513086944</v>
      </c>
      <c r="AW300" s="110">
        <f t="shared" si="72"/>
        <v>-1.8120848691305618</v>
      </c>
      <c r="AY300" s="120">
        <f t="shared" si="86"/>
        <v>3.0323969311453474</v>
      </c>
      <c r="AZ300" s="121">
        <f t="shared" si="87"/>
        <v>21.86647522960494</v>
      </c>
      <c r="BB300" s="120">
        <v>3.0463928762082846</v>
      </c>
      <c r="BC300" s="53">
        <v>18.253107939101263</v>
      </c>
      <c r="BD300" s="15">
        <f t="shared" si="73"/>
        <v>-8.202761792482065</v>
      </c>
      <c r="BE300" s="29">
        <f t="shared" si="88"/>
        <v>-3.693846302322612</v>
      </c>
      <c r="BG300" s="120">
        <v>3.0323969311453474</v>
      </c>
      <c r="BH300" s="53">
        <v>21.86647522960494</v>
      </c>
      <c r="BI300" s="15">
        <f t="shared" si="74"/>
        <v>-10.098999335025992</v>
      </c>
      <c r="BJ300" s="29">
        <f t="shared" si="89"/>
        <v>0.6053370382965646</v>
      </c>
    </row>
    <row r="301" spans="33:62" ht="12.75">
      <c r="AG301" s="1">
        <f t="shared" si="90"/>
        <v>197</v>
      </c>
      <c r="AH301" s="28">
        <f t="shared" si="75"/>
        <v>3.078126135335454</v>
      </c>
      <c r="AI301" s="169">
        <v>18.838858798129337</v>
      </c>
      <c r="AJ301" s="115">
        <f t="shared" si="76"/>
        <v>1.1948342668339162</v>
      </c>
      <c r="AK301" s="107">
        <f t="shared" si="77"/>
        <v>-18.800930080468216</v>
      </c>
      <c r="AL301" s="107">
        <f t="shared" si="78"/>
        <v>-0.5594071612489306</v>
      </c>
      <c r="AM301" s="110">
        <f t="shared" si="79"/>
        <v>-0.6214177880377445</v>
      </c>
      <c r="AN301" s="107"/>
      <c r="AO301" s="115">
        <f t="shared" si="71"/>
        <v>158.31201786241047</v>
      </c>
      <c r="AP301" s="107">
        <f t="shared" si="80"/>
        <v>-1.8915046707945387</v>
      </c>
      <c r="AQ301" s="107">
        <f t="shared" si="81"/>
        <v>2.3702489154221205</v>
      </c>
      <c r="AR301" s="110">
        <f t="shared" si="82"/>
        <v>-19.85905133884648</v>
      </c>
      <c r="AS301" s="107"/>
      <c r="AT301" s="115">
        <f t="shared" si="83"/>
        <v>3.0228010177880043</v>
      </c>
      <c r="AU301" s="107">
        <f t="shared" si="84"/>
        <v>1.0417304542844634</v>
      </c>
      <c r="AV301" s="107">
        <f t="shared" si="85"/>
        <v>18.810034515557685</v>
      </c>
      <c r="AW301" s="110">
        <f t="shared" si="72"/>
        <v>-1.1899654844423146</v>
      </c>
      <c r="AY301" s="120">
        <f t="shared" si="86"/>
        <v>3.071922968152033</v>
      </c>
      <c r="AZ301" s="121">
        <f t="shared" si="87"/>
        <v>21.215556546346843</v>
      </c>
      <c r="BB301" s="120">
        <v>3.078126135335454</v>
      </c>
      <c r="BC301" s="53">
        <v>18.838858798129337</v>
      </c>
      <c r="BD301" s="15">
        <f t="shared" si="73"/>
        <v>-7.927767121228226</v>
      </c>
      <c r="BE301" s="29">
        <f t="shared" si="88"/>
        <v>-2.910438587037177</v>
      </c>
      <c r="BG301" s="120">
        <v>3.071922968152033</v>
      </c>
      <c r="BH301" s="53">
        <v>21.215556546346843</v>
      </c>
      <c r="BI301" s="15">
        <f t="shared" si="74"/>
        <v>-9.047139832884294</v>
      </c>
      <c r="BJ301" s="29">
        <f t="shared" si="89"/>
        <v>0.8101823767009542</v>
      </c>
    </row>
    <row r="302" spans="33:62" ht="12.75">
      <c r="AG302" s="1">
        <f t="shared" si="90"/>
        <v>198</v>
      </c>
      <c r="AH302" s="28">
        <f t="shared" si="75"/>
        <v>3.1098593944626236</v>
      </c>
      <c r="AI302" s="169">
        <v>19.423070722043605</v>
      </c>
      <c r="AJ302" s="115">
        <f t="shared" si="76"/>
        <v>0.6162538961972645</v>
      </c>
      <c r="AK302" s="107">
        <f t="shared" si="77"/>
        <v>-19.413292029146657</v>
      </c>
      <c r="AL302" s="107">
        <f t="shared" si="78"/>
        <v>-0.5974171334169569</v>
      </c>
      <c r="AM302" s="110">
        <f t="shared" si="79"/>
        <v>-0.5995349597658919</v>
      </c>
      <c r="AN302" s="107"/>
      <c r="AO302" s="115">
        <f t="shared" si="71"/>
        <v>159.50912869046758</v>
      </c>
      <c r="AP302" s="107">
        <f t="shared" si="80"/>
        <v>-0.9246790951784474</v>
      </c>
      <c r="AQ302" s="107">
        <f t="shared" si="81"/>
        <v>1.1706313403214361</v>
      </c>
      <c r="AR302" s="110">
        <f t="shared" si="82"/>
        <v>-19.96571116351875</v>
      </c>
      <c r="AS302" s="107"/>
      <c r="AT302" s="115">
        <f t="shared" si="83"/>
        <v>3.0830276139623516</v>
      </c>
      <c r="AU302" s="107">
        <f t="shared" si="84"/>
        <v>0.5210930386631917</v>
      </c>
      <c r="AV302" s="107">
        <f t="shared" si="85"/>
        <v>19.416079375573336</v>
      </c>
      <c r="AW302" s="110">
        <f t="shared" si="72"/>
        <v>-0.5839206244266641</v>
      </c>
      <c r="AY302" s="120">
        <f t="shared" si="86"/>
        <v>3.108337746671941</v>
      </c>
      <c r="AZ302" s="121">
        <f t="shared" si="87"/>
        <v>20.5905154434667</v>
      </c>
      <c r="BB302" s="120">
        <v>3.1098593944626236</v>
      </c>
      <c r="BC302" s="53">
        <v>19.423070722043605</v>
      </c>
      <c r="BD302" s="15">
        <f t="shared" si="73"/>
        <v>-7.610468924618038</v>
      </c>
      <c r="BE302" s="29">
        <f t="shared" si="88"/>
        <v>-2.1300128981319446</v>
      </c>
      <c r="BG302" s="120">
        <v>3.108337746671941</v>
      </c>
      <c r="BH302" s="53">
        <v>20.5905154434667</v>
      </c>
      <c r="BI302" s="15">
        <f t="shared" si="74"/>
        <v>-8.096721278710502</v>
      </c>
      <c r="BJ302" s="29">
        <f t="shared" si="89"/>
        <v>1.068216387183238</v>
      </c>
    </row>
    <row r="303" spans="33:62" ht="12.75">
      <c r="AG303" s="1">
        <f t="shared" si="90"/>
        <v>199</v>
      </c>
      <c r="AH303" s="28">
        <f t="shared" si="75"/>
        <v>3.141592653589793</v>
      </c>
      <c r="AI303" s="169">
        <v>20</v>
      </c>
      <c r="AJ303" s="115">
        <f t="shared" si="76"/>
        <v>2.45029690981724E-15</v>
      </c>
      <c r="AK303" s="107">
        <f t="shared" si="77"/>
        <v>-20</v>
      </c>
      <c r="AL303" s="107">
        <f t="shared" si="78"/>
        <v>-0.616253896197262</v>
      </c>
      <c r="AM303" s="110">
        <f t="shared" si="79"/>
        <v>-0.5867079708533431</v>
      </c>
      <c r="AN303" s="107"/>
      <c r="AO303" s="115">
        <f t="shared" si="71"/>
        <v>151.90754583132232</v>
      </c>
      <c r="AP303" s="107">
        <f t="shared" si="80"/>
        <v>2.453548125743273E-15</v>
      </c>
      <c r="AQ303" s="107">
        <f t="shared" si="81"/>
        <v>1.010780667571381E-15</v>
      </c>
      <c r="AR303" s="110">
        <f t="shared" si="82"/>
        <v>-20</v>
      </c>
      <c r="AS303" s="107"/>
      <c r="AT303" s="115">
        <f t="shared" si="83"/>
        <v>3.141592653589793</v>
      </c>
      <c r="AU303" s="107">
        <f t="shared" si="84"/>
        <v>0</v>
      </c>
      <c r="AV303" s="107">
        <f t="shared" si="85"/>
        <v>20</v>
      </c>
      <c r="AW303" s="110">
        <f t="shared" si="72"/>
        <v>0</v>
      </c>
      <c r="AY303" s="120">
        <f t="shared" si="86"/>
        <v>3.141592653589793</v>
      </c>
      <c r="AZ303" s="121">
        <f t="shared" si="87"/>
        <v>20</v>
      </c>
      <c r="BB303" s="120">
        <v>3.141592653589793</v>
      </c>
      <c r="BC303" s="53">
        <v>20</v>
      </c>
      <c r="BD303" s="15">
        <f t="shared" si="73"/>
        <v>-7.248760728345171</v>
      </c>
      <c r="BE303" s="29">
        <f t="shared" si="88"/>
        <v>-1.3598425998276298</v>
      </c>
      <c r="BG303" s="120">
        <v>3.141592654</v>
      </c>
      <c r="BH303" s="53">
        <v>20</v>
      </c>
      <c r="BI303" s="15">
        <f t="shared" si="74"/>
        <v>-7.248760720698848</v>
      </c>
      <c r="BJ303" s="29">
        <f t="shared" si="89"/>
        <v>1.3598425968541363</v>
      </c>
    </row>
    <row r="304" spans="33:62" ht="13.5" thickBot="1">
      <c r="AG304" s="1">
        <f t="shared" si="90"/>
        <v>200</v>
      </c>
      <c r="AH304" s="111">
        <f t="shared" si="75"/>
        <v>3.1733259127169626</v>
      </c>
      <c r="AI304" s="170">
        <v>11.7492</v>
      </c>
      <c r="AJ304" s="116">
        <f t="shared" si="76"/>
        <v>-0.37277783625549366</v>
      </c>
      <c r="AK304" s="112">
        <f t="shared" si="77"/>
        <v>-11.743284775768519</v>
      </c>
      <c r="AL304" s="112">
        <f t="shared" si="78"/>
        <v>-1.22514845490862E-15</v>
      </c>
      <c r="AM304" s="113">
        <f t="shared" si="79"/>
        <v>10</v>
      </c>
      <c r="AN304" s="107"/>
      <c r="AO304" s="116">
        <f t="shared" si="71"/>
      </c>
      <c r="AP304" s="112" t="e">
        <f t="shared" si="80"/>
        <v>#VALUE!</v>
      </c>
      <c r="AQ304" s="112" t="e">
        <f t="shared" si="81"/>
        <v>#VALUE!</v>
      </c>
      <c r="AR304" s="113" t="e">
        <f t="shared" si="82"/>
        <v>#VALUE!</v>
      </c>
      <c r="AS304" s="107"/>
      <c r="AT304" s="116" t="e">
        <f t="shared" si="83"/>
        <v>#VALUE!</v>
      </c>
      <c r="AU304" s="112" t="e">
        <f t="shared" si="84"/>
        <v>#VALUE!</v>
      </c>
      <c r="AV304" s="112" t="e">
        <f t="shared" si="85"/>
        <v>#VALUE!</v>
      </c>
      <c r="AW304" s="113" t="e">
        <f t="shared" si="72"/>
        <v>#VALUE!</v>
      </c>
      <c r="AY304" s="122" t="e">
        <f t="shared" si="86"/>
        <v>#VALUE!</v>
      </c>
      <c r="AZ304" s="123" t="e">
        <f t="shared" si="87"/>
        <v>#VALUE!</v>
      </c>
      <c r="BB304" s="120">
        <v>3.141592654410207</v>
      </c>
      <c r="BC304" s="53">
        <v>20</v>
      </c>
      <c r="BD304" s="15">
        <f t="shared" si="73"/>
        <v>-7.248760713052525</v>
      </c>
      <c r="BE304" s="29">
        <f t="shared" si="88"/>
        <v>-1.3598425938806429</v>
      </c>
      <c r="BG304" s="120">
        <v>3.141592654</v>
      </c>
      <c r="BH304" s="53">
        <v>20</v>
      </c>
      <c r="BI304" s="15">
        <f t="shared" si="74"/>
        <v>-7.248760720698848</v>
      </c>
      <c r="BJ304" s="29">
        <f t="shared" si="89"/>
        <v>1.3598425968541363</v>
      </c>
    </row>
    <row r="305" spans="20:62" ht="12.75">
      <c r="T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B305" s="120">
        <v>3.1733259135373766</v>
      </c>
      <c r="BC305" s="53">
        <v>19.423070722043605</v>
      </c>
      <c r="BD305" s="15">
        <f t="shared" si="73"/>
        <v>-6.461761947232088</v>
      </c>
      <c r="BE305" s="29">
        <f t="shared" si="88"/>
        <v>-1.6833051886861732</v>
      </c>
      <c r="BG305" s="120">
        <v>3.1748475613280593</v>
      </c>
      <c r="BH305" s="53">
        <v>20.5905154434667</v>
      </c>
      <c r="BI305" s="15">
        <f t="shared" si="74"/>
        <v>-6.820598426503691</v>
      </c>
      <c r="BJ305" s="29">
        <f t="shared" si="89"/>
        <v>0.5719593542731118</v>
      </c>
    </row>
    <row r="306" spans="20:62" ht="12.75">
      <c r="T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B306" s="120">
        <v>3.2050591726645465</v>
      </c>
      <c r="BC306" s="53">
        <v>18.838858798129337</v>
      </c>
      <c r="BD306" s="15">
        <f t="shared" si="73"/>
        <v>-5.7005772264067724</v>
      </c>
      <c r="BE306" s="29">
        <f t="shared" si="88"/>
        <v>-2.04433181132967</v>
      </c>
      <c r="BG306" s="120">
        <v>3.2112623398479676</v>
      </c>
      <c r="BH306" s="53">
        <v>21.21555654634684</v>
      </c>
      <c r="BI306" s="15">
        <f t="shared" si="74"/>
        <v>-6.294201612724598</v>
      </c>
      <c r="BJ306" s="29">
        <f t="shared" si="89"/>
        <v>-0.2603767395775556</v>
      </c>
    </row>
    <row r="307" spans="20:62" ht="12.75">
      <c r="T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B307" s="120">
        <v>3.236792431791716</v>
      </c>
      <c r="BC307" s="53">
        <v>18.253107939101263</v>
      </c>
      <c r="BD307" s="15">
        <f t="shared" si="73"/>
        <v>-4.968567308421075</v>
      </c>
      <c r="BE307" s="29">
        <f t="shared" si="88"/>
        <v>-2.436136861778646</v>
      </c>
      <c r="BG307" s="120">
        <v>3.2507883768546533</v>
      </c>
      <c r="BH307" s="53">
        <v>21.86647522960494</v>
      </c>
      <c r="BI307" s="15">
        <f t="shared" si="74"/>
        <v>-5.657080940830848</v>
      </c>
      <c r="BJ307" s="29">
        <f t="shared" si="89"/>
        <v>-1.122030541494226</v>
      </c>
    </row>
    <row r="308" spans="20:62" ht="12.75">
      <c r="T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B308" s="120">
        <v>3.2685256909188856</v>
      </c>
      <c r="BC308" s="53">
        <v>17.67064940303169</v>
      </c>
      <c r="BD308" s="15">
        <f t="shared" si="73"/>
        <v>-4.268115481697803</v>
      </c>
      <c r="BE308" s="29">
        <f t="shared" si="88"/>
        <v>-2.852550027489343</v>
      </c>
      <c r="BG308" s="120">
        <v>3.2929587689603634</v>
      </c>
      <c r="BH308" s="53">
        <v>22.530127206654644</v>
      </c>
      <c r="BI308" s="15">
        <f t="shared" si="74"/>
        <v>-4.90610650665352</v>
      </c>
      <c r="BJ308" s="29">
        <f t="shared" si="89"/>
        <v>-1.9894690907582344</v>
      </c>
    </row>
    <row r="309" spans="20:62" ht="12.75">
      <c r="T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B309" s="120">
        <v>3.300258950046055</v>
      </c>
      <c r="BC309" s="53">
        <v>17.104158036753212</v>
      </c>
      <c r="BD309" s="15">
        <f t="shared" si="73"/>
        <v>-3.6025952126403062</v>
      </c>
      <c r="BE309" s="29">
        <f t="shared" si="88"/>
        <v>-3.2795475575542348</v>
      </c>
      <c r="BG309" s="120">
        <v>3.336490211205139</v>
      </c>
      <c r="BH309" s="53">
        <v>23.177029988269748</v>
      </c>
      <c r="BI309" s="15">
        <f t="shared" si="74"/>
        <v>-4.057786120809726</v>
      </c>
      <c r="BJ309" s="29">
        <f t="shared" si="89"/>
        <v>-2.819051051148449</v>
      </c>
    </row>
    <row r="310" spans="20:62" ht="12.75">
      <c r="T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B310" s="120">
        <v>3.331992209173225</v>
      </c>
      <c r="BC310" s="53">
        <v>16.568064469718824</v>
      </c>
      <c r="BD310" s="15">
        <f t="shared" si="73"/>
        <v>-2.97404476255803</v>
      </c>
      <c r="BE310" s="29">
        <f t="shared" si="88"/>
        <v>-3.7010485606263472</v>
      </c>
      <c r="BG310" s="120">
        <v>3.3805033114254908</v>
      </c>
      <c r="BH310" s="53">
        <v>23.786295517744406</v>
      </c>
      <c r="BI310" s="15">
        <f t="shared" si="74"/>
        <v>-3.1300162024806726</v>
      </c>
      <c r="BJ310" s="29">
        <f t="shared" si="89"/>
        <v>-3.579458285331242</v>
      </c>
    </row>
    <row r="311" spans="20:62" ht="12.75">
      <c r="T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B311" s="120">
        <v>3.3637254683003945</v>
      </c>
      <c r="BC311" s="53">
        <v>16.05538322843769</v>
      </c>
      <c r="BD311" s="15">
        <f t="shared" si="73"/>
        <v>-2.379435175424579</v>
      </c>
      <c r="BE311" s="29">
        <f t="shared" si="88"/>
        <v>-4.121913879250103</v>
      </c>
      <c r="BG311" s="120">
        <v>3.4239417633060247</v>
      </c>
      <c r="BH311" s="53">
        <v>24.354138426152904</v>
      </c>
      <c r="BI311" s="15">
        <f t="shared" si="74"/>
        <v>-2.1533379594531707</v>
      </c>
      <c r="BJ311" s="29">
        <f t="shared" si="89"/>
        <v>-4.258754999228536</v>
      </c>
    </row>
    <row r="312" spans="20:62" ht="12.75">
      <c r="T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B312" s="120">
        <v>3.395458727427564</v>
      </c>
      <c r="BC312" s="53">
        <v>15.586713119931332</v>
      </c>
      <c r="BD312" s="15">
        <f t="shared" si="73"/>
        <v>-1.8197413574639285</v>
      </c>
      <c r="BE312" s="29">
        <f t="shared" si="88"/>
        <v>-4.5198783184700115</v>
      </c>
      <c r="BG312" s="120">
        <v>3.465100070068654</v>
      </c>
      <c r="BH312" s="53">
        <v>24.848681287476342</v>
      </c>
      <c r="BI312" s="15">
        <f t="shared" si="74"/>
        <v>-1.1767671542785982</v>
      </c>
      <c r="BJ312" s="29">
        <f t="shared" si="89"/>
        <v>-4.820801372864416</v>
      </c>
    </row>
    <row r="313" spans="20:62" ht="12.75">
      <c r="T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B313" s="120">
        <v>3.4271919865547336</v>
      </c>
      <c r="BC313" s="53">
        <v>15.156087280304945</v>
      </c>
      <c r="BD313" s="15">
        <f t="shared" si="73"/>
        <v>-1.290992305715313</v>
      </c>
      <c r="BE313" s="29">
        <f t="shared" si="88"/>
        <v>-4.898996042818704</v>
      </c>
      <c r="BG313" s="120">
        <v>3.505080416055443</v>
      </c>
      <c r="BH313" s="53">
        <v>25.29374070209522</v>
      </c>
      <c r="BI313" s="15">
        <f t="shared" si="74"/>
        <v>-0.18703795974721185</v>
      </c>
      <c r="BJ313" s="29">
        <f t="shared" si="89"/>
        <v>-5.293049153995689</v>
      </c>
    </row>
    <row r="314" spans="20:62" ht="12.75">
      <c r="T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B314" s="120">
        <v>3.4589252456819035</v>
      </c>
      <c r="BC314" s="53">
        <v>14.759613774726262</v>
      </c>
      <c r="BD314" s="15">
        <f t="shared" si="73"/>
        <v>-0.7899977365998859</v>
      </c>
      <c r="BE314" s="29">
        <f t="shared" si="88"/>
        <v>-5.261543420179429</v>
      </c>
      <c r="BG314" s="120">
        <v>3.5432353365393205</v>
      </c>
      <c r="BH314" s="53">
        <v>25.688866147742345</v>
      </c>
      <c r="BI314" s="15">
        <f t="shared" si="74"/>
        <v>0.7900705393802758</v>
      </c>
      <c r="BJ314" s="29">
        <f t="shared" si="89"/>
        <v>-5.676713818154884</v>
      </c>
    </row>
    <row r="315" spans="20:62" ht="12.75">
      <c r="T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B315" s="120">
        <v>3.490658504809073</v>
      </c>
      <c r="BC315" s="53">
        <v>14.399342740434506</v>
      </c>
      <c r="BD315" s="15">
        <f t="shared" si="73"/>
        <v>-0.3141199658158397</v>
      </c>
      <c r="BE315" s="29">
        <f t="shared" si="88"/>
        <v>-5.604083912318059</v>
      </c>
      <c r="BG315" s="120">
        <v>3.5787020865235193</v>
      </c>
      <c r="BH315" s="53">
        <v>26.02779544891215</v>
      </c>
      <c r="BI315" s="15">
        <f t="shared" si="74"/>
        <v>1.722482217030029</v>
      </c>
      <c r="BJ315" s="29">
        <f t="shared" si="89"/>
        <v>-5.970737204446614</v>
      </c>
    </row>
    <row r="316" spans="20:62" ht="12.75">
      <c r="T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B316" s="120">
        <v>3.5223917639362425</v>
      </c>
      <c r="BC316" s="53">
        <v>14.076366337118104</v>
      </c>
      <c r="BD316" s="15">
        <f t="shared" si="73"/>
        <v>0.13958805828651244</v>
      </c>
      <c r="BE316" s="29">
        <f t="shared" si="88"/>
        <v>-5.924325791254773</v>
      </c>
      <c r="BG316" s="120">
        <v>3.6114216710772173</v>
      </c>
      <c r="BH316" s="53">
        <v>26.313583212951166</v>
      </c>
      <c r="BI316" s="15">
        <f t="shared" si="74"/>
        <v>2.5993919944514436</v>
      </c>
      <c r="BJ316" s="29">
        <f t="shared" si="89"/>
        <v>-6.184877749649456</v>
      </c>
    </row>
    <row r="317" spans="20:62" ht="12.75">
      <c r="T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B317" s="120">
        <v>3.5541250230634125</v>
      </c>
      <c r="BC317" s="53">
        <v>13.790082587373654</v>
      </c>
      <c r="BD317" s="15">
        <f t="shared" si="73"/>
        <v>0.5741895928164924</v>
      </c>
      <c r="BE317" s="29">
        <f t="shared" si="88"/>
        <v>-6.221876612612034</v>
      </c>
      <c r="BG317" s="120">
        <v>3.641752649582707</v>
      </c>
      <c r="BH317" s="53">
        <v>26.553421681268638</v>
      </c>
      <c r="BI317" s="15">
        <f t="shared" si="74"/>
        <v>3.423207034323479</v>
      </c>
      <c r="BJ317" s="29">
        <f t="shared" si="89"/>
        <v>-6.331841116477701</v>
      </c>
    </row>
    <row r="318" spans="20:62" ht="12.75">
      <c r="T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B318" s="120">
        <v>3.585858282190582</v>
      </c>
      <c r="BC318" s="53">
        <v>13.538244293546693</v>
      </c>
      <c r="BD318" s="15">
        <f t="shared" si="73"/>
        <v>0.9925877865269453</v>
      </c>
      <c r="BE318" s="29">
        <f t="shared" si="88"/>
        <v>-6.498191675268561</v>
      </c>
      <c r="BG318" s="120">
        <v>3.6702944053388795</v>
      </c>
      <c r="BH318" s="53">
        <v>26.756126844825076</v>
      </c>
      <c r="BI318" s="15">
        <f t="shared" si="74"/>
        <v>4.205125894942747</v>
      </c>
      <c r="BJ318" s="29">
        <f t="shared" si="89"/>
        <v>-6.423611409950212</v>
      </c>
    </row>
    <row r="319" spans="20:62" ht="12.75">
      <c r="T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B319" s="120">
        <v>3.6175915413177515</v>
      </c>
      <c r="BC319" s="53">
        <v>13.317570777909932</v>
      </c>
      <c r="BD319" s="15">
        <f t="shared" si="73"/>
        <v>1.397318820895471</v>
      </c>
      <c r="BE319" s="29">
        <f t="shared" si="88"/>
        <v>-6.75593749873507</v>
      </c>
      <c r="BG319" s="120">
        <v>3.6975801765123655</v>
      </c>
      <c r="BH319" s="53">
        <v>26.92922864744859</v>
      </c>
      <c r="BI319" s="15">
        <f t="shared" si="74"/>
        <v>4.95631911146018</v>
      </c>
      <c r="BJ319" s="29">
        <f t="shared" si="89"/>
        <v>-6.469194479846575</v>
      </c>
    </row>
    <row r="320" spans="20:62" ht="12.75">
      <c r="T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B320" s="120">
        <v>3.649324800444921</v>
      </c>
      <c r="BC320" s="53">
        <v>13.124888570538914</v>
      </c>
      <c r="BD320" s="15">
        <f t="shared" si="73"/>
        <v>1.7905357925327532</v>
      </c>
      <c r="BE320" s="29">
        <f t="shared" si="88"/>
        <v>-6.997820122582439</v>
      </c>
      <c r="BG320" s="120">
        <v>3.724113875464872</v>
      </c>
      <c r="BH320" s="53">
        <v>27.078692863591208</v>
      </c>
      <c r="BI320" s="15">
        <f t="shared" si="74"/>
        <v>5.688214535764412</v>
      </c>
      <c r="BJ320" s="29">
        <f t="shared" si="89"/>
        <v>-6.474512697986036</v>
      </c>
    </row>
    <row r="321" spans="20:62" ht="12.75">
      <c r="T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B321" s="120">
        <v>3.6810580595720905</v>
      </c>
      <c r="BC321" s="53">
        <v>12.956556700279117</v>
      </c>
      <c r="BD321" s="15">
        <f t="shared" si="73"/>
        <v>2.173922976893436</v>
      </c>
      <c r="BE321" s="29">
        <f t="shared" si="88"/>
        <v>-7.227121686241489</v>
      </c>
      <c r="BG321" s="120">
        <v>3.7476440404161058</v>
      </c>
      <c r="BH321" s="53">
        <v>27.1971727902156</v>
      </c>
      <c r="BI321" s="15">
        <f t="shared" si="74"/>
        <v>6.337138766418896</v>
      </c>
      <c r="BJ321" s="29">
        <f t="shared" si="89"/>
        <v>-6.448570472446985</v>
      </c>
    </row>
    <row r="322" spans="20:62" ht="12.75">
      <c r="T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B322" s="120">
        <v>3.7127913186992605</v>
      </c>
      <c r="BC322" s="53">
        <v>12.821907405929021</v>
      </c>
      <c r="BD322" s="15">
        <f t="shared" si="73"/>
        <v>2.551293121107989</v>
      </c>
      <c r="BE322" s="29">
        <f t="shared" si="88"/>
        <v>-7.434483180688327</v>
      </c>
      <c r="BG322" s="120">
        <v>3.7694895553829384</v>
      </c>
      <c r="BH322" s="53">
        <v>27.28544333962356</v>
      </c>
      <c r="BI322" s="15">
        <f t="shared" si="74"/>
        <v>6.9358012499412895</v>
      </c>
      <c r="BJ322" s="29">
        <f t="shared" si="89"/>
        <v>-6.389203839091479</v>
      </c>
    </row>
    <row r="323" spans="20:62" ht="12.75">
      <c r="T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B323" s="120">
        <v>3.74452457782643</v>
      </c>
      <c r="BC323" s="53">
        <v>12.710609820838407</v>
      </c>
      <c r="BD323" s="15">
        <f t="shared" si="73"/>
        <v>2.923091147508694</v>
      </c>
      <c r="BE323" s="29">
        <f t="shared" si="88"/>
        <v>-7.630071133553351</v>
      </c>
      <c r="BG323" s="120">
        <v>3.793434453328932</v>
      </c>
      <c r="BH323" s="53">
        <v>27.36677679547093</v>
      </c>
      <c r="BI323" s="15">
        <f t="shared" si="74"/>
        <v>7.5881913445084335</v>
      </c>
      <c r="BJ323" s="29">
        <f t="shared" si="89"/>
        <v>-6.293722146022869</v>
      </c>
    </row>
    <row r="324" spans="20:62" ht="12.75">
      <c r="T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B324" s="120">
        <v>3.7762578369535995</v>
      </c>
      <c r="BC324" s="53">
        <v>12.617695147591485</v>
      </c>
      <c r="BD324" s="15">
        <f t="shared" si="73"/>
        <v>3.2898657344741933</v>
      </c>
      <c r="BE324" s="29">
        <f t="shared" si="88"/>
        <v>-7.818743320712503</v>
      </c>
      <c r="BG324" s="120">
        <v>3.818321198487442</v>
      </c>
      <c r="BH324" s="53">
        <v>27.438034744385583</v>
      </c>
      <c r="BI324" s="15">
        <f t="shared" si="74"/>
        <v>8.26159498536077</v>
      </c>
      <c r="BJ324" s="29">
        <f t="shared" si="89"/>
        <v>-6.164705213932226</v>
      </c>
    </row>
    <row r="325" spans="20:62" ht="12.75">
      <c r="T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B325" s="120">
        <v>3.8079910960807695</v>
      </c>
      <c r="BC325" s="53">
        <v>12.540386568525328</v>
      </c>
      <c r="BD325" s="15">
        <f t="shared" si="73"/>
        <v>3.6521806802411416</v>
      </c>
      <c r="BE325" s="29">
        <f t="shared" si="88"/>
        <v>-8.003214115150517</v>
      </c>
      <c r="BG325" s="120">
        <v>3.83974170578788</v>
      </c>
      <c r="BH325" s="53">
        <v>27.490696595017436</v>
      </c>
      <c r="BI325" s="15">
        <f t="shared" si="74"/>
        <v>8.83704655275853</v>
      </c>
      <c r="BJ325" s="29">
        <f t="shared" si="89"/>
        <v>-6.031615537720317</v>
      </c>
    </row>
    <row r="326" spans="20:62" ht="12.75">
      <c r="T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B326" s="120">
        <v>3.839724355207939</v>
      </c>
      <c r="BC326" s="53">
        <v>12.492471027620883</v>
      </c>
      <c r="BD326" s="15">
        <f t="shared" si="73"/>
        <v>4.015573240828615</v>
      </c>
      <c r="BE326" s="29">
        <f t="shared" si="88"/>
        <v>-8.170502803437149</v>
      </c>
      <c r="BG326" s="120">
        <v>3.861157112347993</v>
      </c>
      <c r="BH326" s="53">
        <v>27.521510406902554</v>
      </c>
      <c r="BI326" s="15">
        <f t="shared" si="74"/>
        <v>9.402983056936804</v>
      </c>
      <c r="BJ326" s="29">
        <f t="shared" si="89"/>
        <v>-5.865371536249096</v>
      </c>
    </row>
    <row r="327" spans="20:62" ht="12.75">
      <c r="T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B327" s="120">
        <v>3.8714576143351085</v>
      </c>
      <c r="BC327" s="53">
        <v>12.457283195365104</v>
      </c>
      <c r="BD327" s="15">
        <f t="shared" si="73"/>
        <v>4.3765148186475065</v>
      </c>
      <c r="BE327" s="29">
        <f t="shared" si="88"/>
        <v>-8.336809070769501</v>
      </c>
      <c r="BG327" s="120">
        <v>3.886190564904885</v>
      </c>
      <c r="BH327" s="53">
        <v>27.549257248629058</v>
      </c>
      <c r="BI327" s="15">
        <f t="shared" si="74"/>
        <v>10.057598566431867</v>
      </c>
      <c r="BJ327" s="29">
        <f t="shared" si="89"/>
        <v>-5.6477345203752485</v>
      </c>
    </row>
    <row r="328" spans="20:62" ht="12.75">
      <c r="T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B328" s="120">
        <v>3.903190873462278</v>
      </c>
      <c r="BC328" s="53">
        <v>12.435997917258621</v>
      </c>
      <c r="BD328" s="15">
        <f t="shared" si="73"/>
        <v>4.736253869983472</v>
      </c>
      <c r="BE328" s="29">
        <f t="shared" si="88"/>
        <v>-8.50121991352442</v>
      </c>
      <c r="BG328" s="120">
        <v>3.910496116919363</v>
      </c>
      <c r="BH328" s="53">
        <v>27.565600469356625</v>
      </c>
      <c r="BI328" s="15">
        <f t="shared" si="74"/>
        <v>10.68428341634675</v>
      </c>
      <c r="BJ328" s="29">
        <f t="shared" si="89"/>
        <v>-5.410793319284071</v>
      </c>
    </row>
    <row r="329" spans="20:62" ht="12.75">
      <c r="T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B329" s="120">
        <v>3.934924132589448</v>
      </c>
      <c r="BC329" s="53">
        <v>12.429475671278617</v>
      </c>
      <c r="BD329" s="15">
        <f t="shared" si="73"/>
        <v>5.096027805963537</v>
      </c>
      <c r="BE329" s="29">
        <f t="shared" si="88"/>
        <v>-8.663229469387966</v>
      </c>
      <c r="BG329" s="120">
        <v>3.932593826383838</v>
      </c>
      <c r="BH329" s="53">
        <v>27.570686671909083</v>
      </c>
      <c r="BI329" s="15">
        <f t="shared" si="74"/>
        <v>11.245224041358764</v>
      </c>
      <c r="BJ329" s="29">
        <f t="shared" si="89"/>
        <v>-5.173154347841116</v>
      </c>
    </row>
    <row r="330" spans="20:62" ht="12.75">
      <c r="T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B330" s="120">
        <v>3.9666573917166175</v>
      </c>
      <c r="BC330" s="53">
        <v>12.44485188371782</v>
      </c>
      <c r="BD330" s="15">
        <f t="shared" si="73"/>
        <v>5.459900442755679</v>
      </c>
      <c r="BE330" s="29">
        <f t="shared" si="88"/>
        <v>-8.816806110825436</v>
      </c>
      <c r="BG330" s="120">
        <v>3.955229211604959</v>
      </c>
      <c r="BH330" s="53">
        <v>27.559069515643696</v>
      </c>
      <c r="BI330" s="15">
        <f t="shared" si="74"/>
        <v>11.807121614922636</v>
      </c>
      <c r="BJ330" s="29">
        <f t="shared" si="89"/>
        <v>-4.901690539770755</v>
      </c>
    </row>
    <row r="331" spans="20:62" ht="12.75">
      <c r="T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B331" s="120">
        <v>3.998390650843787</v>
      </c>
      <c r="BC331" s="53">
        <v>12.473101669030434</v>
      </c>
      <c r="BD331" s="15">
        <f t="shared" si="73"/>
        <v>5.825164407738611</v>
      </c>
      <c r="BE331" s="29">
        <f t="shared" si="88"/>
        <v>-8.970687924045983</v>
      </c>
      <c r="BG331" s="120">
        <v>3.9801444519410603</v>
      </c>
      <c r="BH331" s="53">
        <v>27.53697519572649</v>
      </c>
      <c r="BI331" s="15">
        <f t="shared" si="74"/>
        <v>12.413864195033812</v>
      </c>
      <c r="BJ331" s="29">
        <f t="shared" si="89"/>
        <v>-4.580093138092732</v>
      </c>
    </row>
    <row r="332" spans="20:62" ht="12.75">
      <c r="T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B332" s="120">
        <v>4.030123909970957</v>
      </c>
      <c r="BC332" s="53">
        <v>12.515155846016503</v>
      </c>
      <c r="BD332" s="15">
        <f t="shared" si="73"/>
        <v>6.192978983687905</v>
      </c>
      <c r="BE332" s="29">
        <f t="shared" si="88"/>
        <v>-9.124516693145035</v>
      </c>
      <c r="BG332" s="120">
        <v>4.003396816473918</v>
      </c>
      <c r="BH332" s="53">
        <v>27.50672026048248</v>
      </c>
      <c r="BI332" s="15">
        <f t="shared" si="74"/>
        <v>12.967738858771165</v>
      </c>
      <c r="BJ332" s="29">
        <f t="shared" si="89"/>
        <v>-4.25814107426935</v>
      </c>
    </row>
    <row r="333" spans="20:62" ht="12.75">
      <c r="T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B333" s="120">
        <v>4.061857169098126</v>
      </c>
      <c r="BC333" s="53">
        <v>12.577568421317483</v>
      </c>
      <c r="BD333" s="15">
        <f t="shared" si="73"/>
        <v>6.56750706221421</v>
      </c>
      <c r="BE333" s="29">
        <f t="shared" si="88"/>
        <v>-9.273254063757767</v>
      </c>
      <c r="BG333" s="120">
        <v>4.025099592186216</v>
      </c>
      <c r="BH333" s="53">
        <v>27.46452394894656</v>
      </c>
      <c r="BI333" s="15">
        <f t="shared" si="74"/>
        <v>13.470416816786795</v>
      </c>
      <c r="BJ333" s="29">
        <f t="shared" si="89"/>
        <v>-3.934242133902771</v>
      </c>
    </row>
    <row r="334" spans="20:62" ht="12.75">
      <c r="T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B334" s="120">
        <v>4.093590428225296</v>
      </c>
      <c r="BC334" s="53">
        <v>12.661914331365612</v>
      </c>
      <c r="BD334" s="15">
        <f t="shared" si="73"/>
        <v>6.95084031900698</v>
      </c>
      <c r="BE334" s="29">
        <f t="shared" si="88"/>
        <v>-9.41652734710819</v>
      </c>
      <c r="BG334" s="120">
        <v>4.048255676719249</v>
      </c>
      <c r="BH334" s="53">
        <v>27.403650781849212</v>
      </c>
      <c r="BI334" s="15">
        <f t="shared" si="74"/>
        <v>13.98990283162691</v>
      </c>
      <c r="BJ334" s="29">
        <f t="shared" si="89"/>
        <v>-3.5635883289277963</v>
      </c>
    </row>
    <row r="335" spans="20:62" ht="12.75">
      <c r="T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B335" s="120">
        <v>4.1253236873524655</v>
      </c>
      <c r="BC335" s="53">
        <v>12.763769696446737</v>
      </c>
      <c r="BD335" s="15">
        <f t="shared" si="73"/>
        <v>7.341719783654293</v>
      </c>
      <c r="BE335" s="29">
        <f t="shared" si="88"/>
        <v>-9.559072479792269</v>
      </c>
      <c r="BG335" s="120">
        <v>4.073302615831067</v>
      </c>
      <c r="BH335" s="53">
        <v>27.325139185345574</v>
      </c>
      <c r="BI335" s="15">
        <f t="shared" si="74"/>
        <v>14.53388953161619</v>
      </c>
      <c r="BJ335" s="29">
        <f t="shared" si="89"/>
        <v>-3.139344990325146</v>
      </c>
    </row>
    <row r="336" spans="20:62" ht="12.75">
      <c r="T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B336" s="120">
        <v>4.157056946479635</v>
      </c>
      <c r="BC336" s="53">
        <v>12.883021322097903</v>
      </c>
      <c r="BD336" s="15">
        <f t="shared" si="73"/>
        <v>7.740946628612763</v>
      </c>
      <c r="BE336" s="29">
        <f t="shared" si="88"/>
        <v>-9.70194272308617</v>
      </c>
      <c r="BG336" s="120">
        <v>4.095165513477176</v>
      </c>
      <c r="BH336" s="53">
        <v>27.247064762730137</v>
      </c>
      <c r="BI336" s="15">
        <f t="shared" si="74"/>
        <v>14.993306803114315</v>
      </c>
      <c r="BJ336" s="29">
        <f t="shared" si="89"/>
        <v>-2.750896450296114</v>
      </c>
    </row>
    <row r="337" spans="20:62" ht="12.75">
      <c r="T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B337" s="120">
        <v>4.1887902056068045</v>
      </c>
      <c r="BC337" s="53">
        <v>13.038237020688378</v>
      </c>
      <c r="BD337" s="15">
        <f t="shared" si="73"/>
        <v>8.160938615853384</v>
      </c>
      <c r="BE337" s="29">
        <f t="shared" si="88"/>
        <v>-9.831681283716469</v>
      </c>
      <c r="BG337" s="120">
        <v>4.117269176577956</v>
      </c>
      <c r="BH337" s="53">
        <v>27.14325671739709</v>
      </c>
      <c r="BI337" s="15">
        <f t="shared" si="74"/>
        <v>15.43345700614179</v>
      </c>
      <c r="BJ337" s="29">
        <f t="shared" si="89"/>
        <v>-2.3285644425721017</v>
      </c>
    </row>
    <row r="338" spans="20:62" ht="12.75">
      <c r="T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B338" s="120">
        <v>4.220523464733974</v>
      </c>
      <c r="BC338" s="53">
        <v>13.217925652630427</v>
      </c>
      <c r="BD338" s="15">
        <f t="shared" si="73"/>
        <v>8.596310615031097</v>
      </c>
      <c r="BE338" s="29">
        <f t="shared" si="88"/>
        <v>-9.959232979081271</v>
      </c>
      <c r="BG338" s="120">
        <v>4.143133992974985</v>
      </c>
      <c r="BH338" s="53">
        <v>27.006238884182547</v>
      </c>
      <c r="BI338" s="15">
        <f t="shared" si="74"/>
        <v>15.92495845106171</v>
      </c>
      <c r="BJ338" s="29">
        <f t="shared" si="89"/>
        <v>-1.8112960871538206</v>
      </c>
    </row>
    <row r="339" spans="20:62" ht="12.75">
      <c r="T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B339" s="120">
        <v>4.252256723861144</v>
      </c>
      <c r="BC339" s="53">
        <v>13.424236874437476</v>
      </c>
      <c r="BD339" s="15">
        <f t="shared" si="73"/>
        <v>9.049635411623466</v>
      </c>
      <c r="BE339" s="29">
        <f t="shared" si="88"/>
        <v>-10.084646522806288</v>
      </c>
      <c r="BG339" s="120">
        <v>4.169915183796989</v>
      </c>
      <c r="BH339" s="53">
        <v>26.845978001261237</v>
      </c>
      <c r="BI339" s="15">
        <f t="shared" si="74"/>
        <v>16.405376278316854</v>
      </c>
      <c r="BJ339" s="29">
        <f t="shared" si="89"/>
        <v>-1.25018032890641</v>
      </c>
    </row>
    <row r="340" spans="20:62" ht="12.75">
      <c r="T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B340" s="120">
        <v>4.283989982988314</v>
      </c>
      <c r="BC340" s="53">
        <v>13.660048873518361</v>
      </c>
      <c r="BD340" s="15">
        <f t="shared" si="73"/>
        <v>9.52408628778817</v>
      </c>
      <c r="BE340" s="29">
        <f t="shared" si="88"/>
        <v>-10.207721633364603</v>
      </c>
      <c r="BG340" s="120">
        <v>4.197774945139013</v>
      </c>
      <c r="BH340" s="53">
        <v>26.65887351370191</v>
      </c>
      <c r="BI340" s="15">
        <f t="shared" si="74"/>
        <v>16.872539011945204</v>
      </c>
      <c r="BJ340" s="29">
        <f t="shared" si="89"/>
        <v>-0.640081499595496</v>
      </c>
    </row>
    <row r="341" spans="20:62" ht="12.75">
      <c r="T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B341" s="120">
        <v>4.315723242115483</v>
      </c>
      <c r="BC341" s="53">
        <v>13.928744380934894</v>
      </c>
      <c r="BD341" s="15">
        <f t="shared" si="73"/>
        <v>10.023337467078504</v>
      </c>
      <c r="BE341" s="29">
        <f t="shared" si="88"/>
        <v>-10.328256307651364</v>
      </c>
      <c r="BG341" s="120">
        <v>4.227130572257593</v>
      </c>
      <c r="BH341" s="53">
        <v>26.43870020153028</v>
      </c>
      <c r="BI341" s="15">
        <f t="shared" si="74"/>
        <v>17.32679290324148</v>
      </c>
      <c r="BJ341" s="29">
        <f t="shared" si="89"/>
        <v>0.030345119792929864</v>
      </c>
    </row>
    <row r="342" spans="20:62" ht="12.75">
      <c r="T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B342" s="120">
        <v>4.347456501242653</v>
      </c>
      <c r="BC342" s="53">
        <v>14.233188486225611</v>
      </c>
      <c r="BD342" s="15">
        <f t="shared" si="73"/>
        <v>10.550835131393876</v>
      </c>
      <c r="BE342" s="29">
        <f t="shared" si="88"/>
        <v>-10.446805114802165</v>
      </c>
      <c r="BG342" s="120">
        <v>4.258590541044214</v>
      </c>
      <c r="BH342" s="53">
        <v>26.17695240577847</v>
      </c>
      <c r="BI342" s="15">
        <f t="shared" si="74"/>
        <v>17.768688149953203</v>
      </c>
      <c r="BJ342" s="29">
        <f t="shared" si="89"/>
        <v>0.7774466138313514</v>
      </c>
    </row>
    <row r="343" spans="20:62" ht="12.75">
      <c r="T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B343" s="120">
        <v>4.379189760369822</v>
      </c>
      <c r="BC343" s="53">
        <v>14.574847974854688</v>
      </c>
      <c r="BD343" s="15">
        <f t="shared" si="73"/>
        <v>11.109041390147967</v>
      </c>
      <c r="BE343" s="29">
        <f t="shared" si="88"/>
        <v>-10.565203082095243</v>
      </c>
      <c r="BG343" s="120">
        <v>4.292661733683919</v>
      </c>
      <c r="BH343" s="53">
        <v>25.86529042324197</v>
      </c>
      <c r="BI343" s="15">
        <f t="shared" si="74"/>
        <v>18.19395760265387</v>
      </c>
      <c r="BJ343" s="29">
        <f t="shared" si="89"/>
        <v>1.6154098378156334</v>
      </c>
    </row>
    <row r="344" spans="20:62" ht="12.75">
      <c r="T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B344" s="120">
        <v>4.410923019496992</v>
      </c>
      <c r="BC344" s="53">
        <v>14.95345142431889</v>
      </c>
      <c r="BD344" s="15">
        <f t="shared" si="73"/>
        <v>11.698999704308353</v>
      </c>
      <c r="BE344" s="29">
        <f t="shared" si="88"/>
        <v>-10.686616328205</v>
      </c>
      <c r="BG344" s="120">
        <v>4.3295178531942815</v>
      </c>
      <c r="BH344" s="53">
        <v>25.498223477274863</v>
      </c>
      <c r="BI344" s="15">
        <f t="shared" si="74"/>
        <v>18.591395432827383</v>
      </c>
      <c r="BJ344" s="29">
        <f t="shared" si="89"/>
        <v>2.5495152973535973</v>
      </c>
    </row>
    <row r="345" spans="20:62" ht="12.75">
      <c r="T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B345" s="120">
        <v>4.4426562786241615</v>
      </c>
      <c r="BC345" s="53">
        <v>15.36716799675088</v>
      </c>
      <c r="BD345" s="15">
        <f t="shared" si="73"/>
        <v>12.320292427712301</v>
      </c>
      <c r="BE345" s="29">
        <f t="shared" si="88"/>
        <v>-10.815216565644057</v>
      </c>
      <c r="BG345" s="120">
        <v>4.3688787266365345</v>
      </c>
      <c r="BH345" s="53">
        <v>25.07527435800272</v>
      </c>
      <c r="BI345" s="15">
        <f t="shared" si="74"/>
        <v>18.944150287122937</v>
      </c>
      <c r="BJ345" s="29">
        <f t="shared" si="89"/>
        <v>3.571714817790369</v>
      </c>
    </row>
    <row r="346" spans="20:62" ht="12.75">
      <c r="T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B346" s="120">
        <v>4.474389537751332</v>
      </c>
      <c r="BC346" s="53">
        <v>15.81385804634405</v>
      </c>
      <c r="BD346" s="15">
        <f t="shared" si="73"/>
        <v>12.971918379062888</v>
      </c>
      <c r="BE346" s="29">
        <f t="shared" si="88"/>
        <v>-10.955253465306457</v>
      </c>
      <c r="BG346" s="120">
        <v>4.409106113678368</v>
      </c>
      <c r="BH346" s="53">
        <v>24.61228377014363</v>
      </c>
      <c r="BI346" s="15">
        <f t="shared" si="74"/>
        <v>19.227811666127312</v>
      </c>
      <c r="BJ346" s="29">
        <f t="shared" si="89"/>
        <v>4.635893422850321</v>
      </c>
    </row>
    <row r="347" spans="20:62" ht="12.75">
      <c r="T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B347" s="120">
        <v>4.506122796878501</v>
      </c>
      <c r="BC347" s="53">
        <v>16.30854109461456</v>
      </c>
      <c r="BD347" s="15">
        <f t="shared" si="73"/>
        <v>13.666913891190994</v>
      </c>
      <c r="BE347" s="29">
        <f t="shared" si="88"/>
        <v>-11.101462068097785</v>
      </c>
      <c r="BG347" s="120">
        <v>4.451466800929277</v>
      </c>
      <c r="BH347" s="53">
        <v>24.078132884346513</v>
      </c>
      <c r="BI347" s="15">
        <f t="shared" si="74"/>
        <v>19.4301622712338</v>
      </c>
      <c r="BJ347" s="29">
        <f t="shared" si="89"/>
        <v>5.779406576736275</v>
      </c>
    </row>
    <row r="348" spans="20:62" ht="12.75">
      <c r="T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B348" s="120">
        <v>4.537856056005671</v>
      </c>
      <c r="BC348" s="53">
        <v>16.83354933051408</v>
      </c>
      <c r="BD348" s="15">
        <f t="shared" si="73"/>
        <v>14.391201172867978</v>
      </c>
      <c r="BE348" s="29">
        <f t="shared" si="88"/>
        <v>-11.267204808029998</v>
      </c>
      <c r="BG348" s="120">
        <v>4.495644230463168</v>
      </c>
      <c r="BH348" s="53">
        <v>23.483695608948455</v>
      </c>
      <c r="BI348" s="15">
        <f t="shared" si="74"/>
        <v>19.54450444550377</v>
      </c>
      <c r="BJ348" s="29">
        <f t="shared" si="89"/>
        <v>6.980925323456033</v>
      </c>
    </row>
    <row r="349" spans="20:62" ht="12.75">
      <c r="T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B349" s="120">
        <v>4.56958931513284</v>
      </c>
      <c r="BC349" s="53">
        <v>17.381726269027848</v>
      </c>
      <c r="BD349" s="15">
        <f t="shared" si="73"/>
        <v>15.138459163997062</v>
      </c>
      <c r="BE349" s="29">
        <f t="shared" si="88"/>
        <v>-11.458837185054598</v>
      </c>
      <c r="BG349" s="120">
        <v>4.53931057662373</v>
      </c>
      <c r="BH349" s="53">
        <v>22.860267916370685</v>
      </c>
      <c r="BI349" s="15">
        <f t="shared" si="74"/>
        <v>19.560743352431167</v>
      </c>
      <c r="BJ349" s="29">
        <f t="shared" si="89"/>
        <v>8.169143365395435</v>
      </c>
    </row>
    <row r="350" spans="20:62" ht="12.75">
      <c r="T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B350" s="120">
        <v>4.60132257426001</v>
      </c>
      <c r="BC350" s="53">
        <v>17.961108682816906</v>
      </c>
      <c r="BD350" s="15">
        <f t="shared" si="73"/>
        <v>15.915217907135714</v>
      </c>
      <c r="BE350" s="29">
        <f t="shared" si="88"/>
        <v>-11.674901557077687</v>
      </c>
      <c r="BG350" s="120">
        <v>4.582340095871486</v>
      </c>
      <c r="BH350" s="53">
        <v>22.19858941506553</v>
      </c>
      <c r="BI350" s="15">
        <f t="shared" si="74"/>
        <v>19.471174578732455</v>
      </c>
      <c r="BJ350" s="29">
        <f t="shared" si="89"/>
        <v>9.339290242053186</v>
      </c>
    </row>
    <row r="351" spans="20:62" ht="12.75">
      <c r="T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B351" s="120">
        <v>4.633055833387179</v>
      </c>
      <c r="BC351" s="53">
        <v>18.545867937388046</v>
      </c>
      <c r="BD351" s="15">
        <f t="shared" si="73"/>
        <v>16.69783336263772</v>
      </c>
      <c r="BE351" s="29">
        <f t="shared" si="88"/>
        <v>-11.929586222217557</v>
      </c>
      <c r="BG351" s="120">
        <v>4.623331435439211</v>
      </c>
      <c r="BH351" s="53">
        <v>21.538402838204107</v>
      </c>
      <c r="BI351" s="15">
        <f t="shared" si="74"/>
        <v>19.30011325116684</v>
      </c>
      <c r="BJ351" s="29">
        <f t="shared" si="89"/>
        <v>10.439224648968432</v>
      </c>
    </row>
    <row r="352" spans="20:62" ht="12.75">
      <c r="T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B352" s="120">
        <v>4.664789092514349</v>
      </c>
      <c r="BC352" s="53">
        <v>19.13148856169279</v>
      </c>
      <c r="BD352" s="15">
        <f t="shared" si="73"/>
        <v>17.480569765854295</v>
      </c>
      <c r="BE352" s="29">
        <f t="shared" si="88"/>
        <v>-12.225455946019547</v>
      </c>
      <c r="BG352" s="120">
        <v>4.661325131533657</v>
      </c>
      <c r="BH352" s="53">
        <v>20.89920602500095</v>
      </c>
      <c r="BI352" s="15">
        <f t="shared" si="74"/>
        <v>19.066211524115694</v>
      </c>
      <c r="BJ352" s="29">
        <f t="shared" si="89"/>
        <v>11.441005281394673</v>
      </c>
    </row>
    <row r="353" spans="20:62" ht="12.75">
      <c r="T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B353" s="120">
        <v>4.696522351641519</v>
      </c>
      <c r="BC353" s="53">
        <v>19.712839523358134</v>
      </c>
      <c r="BD353" s="15">
        <f t="shared" si="73"/>
        <v>18.25685171036494</v>
      </c>
      <c r="BE353" s="29">
        <f t="shared" si="88"/>
        <v>-12.564718720894602</v>
      </c>
      <c r="BG353" s="120">
        <v>4.696148111581775</v>
      </c>
      <c r="BH353" s="53">
        <v>20.290517718870465</v>
      </c>
      <c r="BI353" s="15">
        <f t="shared" si="74"/>
        <v>18.78899722945511</v>
      </c>
      <c r="BJ353" s="29">
        <f t="shared" si="89"/>
        <v>12.339798148134438</v>
      </c>
    </row>
    <row r="354" spans="20:62" ht="12.75">
      <c r="T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B354" s="120">
        <v>4.728255610768689</v>
      </c>
      <c r="BC354" s="53">
        <v>20.28380656652994</v>
      </c>
      <c r="BD354" s="15">
        <f t="shared" si="73"/>
        <v>19.01892837007923</v>
      </c>
      <c r="BE354" s="29">
        <f t="shared" si="88"/>
        <v>-12.949243126997036</v>
      </c>
      <c r="BG354" s="120">
        <v>4.727898282883305</v>
      </c>
      <c r="BH354" s="53">
        <v>19.71939973999797</v>
      </c>
      <c r="BI354" s="15">
        <f t="shared" si="74"/>
        <v>18.487266889290062</v>
      </c>
      <c r="BJ354" s="29">
        <f t="shared" si="89"/>
        <v>13.138827427473394</v>
      </c>
    </row>
    <row r="355" spans="20:62" ht="12.75">
      <c r="T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B355" s="120">
        <v>4.759988869895858</v>
      </c>
      <c r="BC355" s="53">
        <v>20.839089631314906</v>
      </c>
      <c r="BD355" s="15">
        <f t="shared" si="73"/>
        <v>19.759577225564083</v>
      </c>
      <c r="BE355" s="29">
        <f t="shared" si="88"/>
        <v>-13.379821412609349</v>
      </c>
      <c r="BG355" s="120">
        <v>4.7569607271192424</v>
      </c>
      <c r="BH355" s="53">
        <v>19.187794168938144</v>
      </c>
      <c r="BI355" s="15">
        <f t="shared" si="74"/>
        <v>18.175280921701738</v>
      </c>
      <c r="BJ355" s="29">
        <f t="shared" si="89"/>
        <v>13.849340808761916</v>
      </c>
    </row>
    <row r="356" spans="20:62" ht="12.75">
      <c r="T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B356" s="120">
        <v>4.791722129023028</v>
      </c>
      <c r="BC356" s="53">
        <v>21.376075530525803</v>
      </c>
      <c r="BD356" s="15">
        <f t="shared" si="73"/>
        <v>20.47399863258423</v>
      </c>
      <c r="BE356" s="29">
        <f t="shared" si="88"/>
        <v>-13.855735594907802</v>
      </c>
      <c r="BG356" s="120">
        <v>4.7838544657068605</v>
      </c>
      <c r="BH356" s="53">
        <v>18.69255772572381</v>
      </c>
      <c r="BI356" s="15">
        <f t="shared" si="74"/>
        <v>17.86090006140943</v>
      </c>
      <c r="BJ356" s="29">
        <f t="shared" si="89"/>
        <v>14.486383824941974</v>
      </c>
    </row>
    <row r="357" spans="20:62" ht="12.75">
      <c r="T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B357" s="120">
        <v>4.823455388150197</v>
      </c>
      <c r="BC357" s="53">
        <v>21.894762212042323</v>
      </c>
      <c r="BD357" s="15">
        <f t="shared" si="73"/>
        <v>21.15991378463338</v>
      </c>
      <c r="BE357" s="29">
        <f t="shared" si="88"/>
        <v>-14.375174585041876</v>
      </c>
      <c r="BG357" s="120">
        <v>4.809041592243272</v>
      </c>
      <c r="BH357" s="53">
        <v>18.228415802754366</v>
      </c>
      <c r="BI357" s="15">
        <f t="shared" si="74"/>
        <v>17.547293610194767</v>
      </c>
      <c r="BJ357" s="29">
        <f t="shared" si="89"/>
        <v>15.063642067705885</v>
      </c>
    </row>
    <row r="358" spans="20:62" ht="12.75">
      <c r="T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B358" s="120">
        <v>4.855188647277367</v>
      </c>
      <c r="BC358" s="53">
        <v>22.39636170675482</v>
      </c>
      <c r="BD358" s="15">
        <f t="shared" si="73"/>
        <v>21.81633366429444</v>
      </c>
      <c r="BE358" s="29">
        <f t="shared" si="88"/>
        <v>-14.93594992639618</v>
      </c>
      <c r="BG358" s="120">
        <v>4.832881540055188</v>
      </c>
      <c r="BH358" s="53">
        <v>17.790079460771583</v>
      </c>
      <c r="BI358" s="15">
        <f t="shared" si="74"/>
        <v>17.235311562369226</v>
      </c>
      <c r="BJ358" s="29">
        <f t="shared" si="89"/>
        <v>15.59194344765988</v>
      </c>
    </row>
    <row r="359" spans="20:62" ht="12.75">
      <c r="T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B359" s="120">
        <v>4.886921906404536</v>
      </c>
      <c r="BC359" s="53">
        <v>22.881618146080463</v>
      </c>
      <c r="BD359" s="15">
        <f t="shared" si="73"/>
        <v>22.441954282085085</v>
      </c>
      <c r="BE359" s="29">
        <f t="shared" si="88"/>
        <v>-15.536017810985163</v>
      </c>
      <c r="BG359" s="120">
        <v>4.856139855021553</v>
      </c>
      <c r="BH359" s="53">
        <v>17.365028231234582</v>
      </c>
      <c r="BI359" s="15">
        <f t="shared" si="74"/>
        <v>16.919030432442156</v>
      </c>
      <c r="BJ359" s="29">
        <f t="shared" si="89"/>
        <v>16.08967844063045</v>
      </c>
    </row>
    <row r="360" spans="20:62" ht="12.75">
      <c r="T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B360" s="120">
        <v>4.918655165531706</v>
      </c>
      <c r="BC360" s="53">
        <v>23.33621433391748</v>
      </c>
      <c r="BD360" s="15">
        <f t="shared" si="73"/>
        <v>23.020739282106817</v>
      </c>
      <c r="BE360" s="29">
        <f t="shared" si="88"/>
        <v>-16.175805660822185</v>
      </c>
      <c r="BG360" s="120">
        <v>4.879439510293235</v>
      </c>
      <c r="BH360" s="53">
        <v>16.96231022601787</v>
      </c>
      <c r="BI360" s="15">
        <f t="shared" si="74"/>
        <v>16.611158115074296</v>
      </c>
      <c r="BJ360" s="29">
        <f t="shared" si="89"/>
        <v>16.566431261839693</v>
      </c>
    </row>
    <row r="361" spans="20:62" ht="12.75">
      <c r="T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B361" s="120">
        <v>4.950388424658876</v>
      </c>
      <c r="BC361" s="53">
        <v>23.772346922398214</v>
      </c>
      <c r="BD361" s="15">
        <f aca="true" t="shared" si="91" ref="BD361:BD424">BC361*SIN(BB361+L$12)</f>
        <v>23.562770758357075</v>
      </c>
      <c r="BE361" s="29">
        <f t="shared" si="88"/>
        <v>-16.850347259146098</v>
      </c>
      <c r="BG361" s="120">
        <v>4.902084523469172</v>
      </c>
      <c r="BH361" s="53">
        <v>16.58178900010658</v>
      </c>
      <c r="BI361" s="15">
        <f aca="true" t="shared" si="92" ref="BI361:BI424">BH361*SIN(BG361+K$12)</f>
        <v>16.310353502475717</v>
      </c>
      <c r="BJ361" s="29">
        <f t="shared" si="89"/>
        <v>17.012008188041072</v>
      </c>
    </row>
    <row r="362" spans="20:62" ht="12.75">
      <c r="T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B362" s="120">
        <v>4.982121683786046</v>
      </c>
      <c r="BC362" s="53">
        <v>24.191348405413496</v>
      </c>
      <c r="BD362" s="15">
        <f t="shared" si="91"/>
        <v>24.06769972506226</v>
      </c>
      <c r="BE362" s="29">
        <f aca="true" t="shared" si="93" ref="BE362:BE425">BC362*COS(BB362+L$12)-BE$100</f>
        <v>-17.557221332920207</v>
      </c>
      <c r="BG362" s="120">
        <v>4.92481136255127</v>
      </c>
      <c r="BH362" s="53">
        <v>16.211023131775793</v>
      </c>
      <c r="BI362" s="15">
        <f t="shared" si="92"/>
        <v>16.007922513744436</v>
      </c>
      <c r="BJ362" s="29">
        <f aca="true" t="shared" si="94" ref="BJ362:BJ425">F$2*(BJ$100-BH362*COS(BG362+K$12))</f>
        <v>17.441936714441212</v>
      </c>
    </row>
    <row r="363" spans="20:62" ht="12.75">
      <c r="T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B363" s="120">
        <v>5.013854942913214</v>
      </c>
      <c r="BC363" s="53">
        <v>24.590252079041065</v>
      </c>
      <c r="BD363" s="15">
        <f t="shared" si="91"/>
        <v>24.531029948181214</v>
      </c>
      <c r="BE363" s="29">
        <f t="shared" si="93"/>
        <v>-18.294401280423845</v>
      </c>
      <c r="BG363" s="120">
        <v>4.9488775447021665</v>
      </c>
      <c r="BH363" s="53">
        <v>15.836443485952705</v>
      </c>
      <c r="BI363" s="15">
        <f t="shared" si="92"/>
        <v>15.693641910769998</v>
      </c>
      <c r="BJ363" s="29">
        <f t="shared" si="94"/>
        <v>17.878079676260846</v>
      </c>
    </row>
    <row r="364" spans="20:62" ht="12.75">
      <c r="T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B364" s="120">
        <v>5.045588202040385</v>
      </c>
      <c r="BC364" s="53">
        <v>24.958796471387885</v>
      </c>
      <c r="BD364" s="15">
        <f t="shared" si="91"/>
        <v>24.941077488915838</v>
      </c>
      <c r="BE364" s="29">
        <f t="shared" si="93"/>
        <v>-19.059694202899898</v>
      </c>
      <c r="BG364" s="120">
        <v>4.974042837832194</v>
      </c>
      <c r="BH364" s="53">
        <v>15.478696844572344</v>
      </c>
      <c r="BI364" s="15">
        <f t="shared" si="92"/>
        <v>15.386451310490028</v>
      </c>
      <c r="BJ364" s="29">
        <f t="shared" si="94"/>
        <v>18.31264346503369</v>
      </c>
    </row>
    <row r="365" spans="20:62" ht="12.75">
      <c r="T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B365" s="120">
        <v>5.077321461167554</v>
      </c>
      <c r="BC365" s="53">
        <v>25.308465737370263</v>
      </c>
      <c r="BD365" s="15">
        <f t="shared" si="91"/>
        <v>25.308017749733075</v>
      </c>
      <c r="BE365" s="29">
        <f t="shared" si="93"/>
        <v>-19.84941594094962</v>
      </c>
      <c r="BG365" s="120">
        <v>4.999067483204904</v>
      </c>
      <c r="BH365" s="53">
        <v>15.14297142328675</v>
      </c>
      <c r="BI365" s="15">
        <f t="shared" si="92"/>
        <v>15.089318976761314</v>
      </c>
      <c r="BJ365" s="29">
        <f t="shared" si="94"/>
        <v>18.726408093606878</v>
      </c>
    </row>
    <row r="366" spans="20:62" ht="12.75">
      <c r="T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B366" s="120">
        <v>5.109054720294724</v>
      </c>
      <c r="BC366" s="53">
        <v>25.638580445217166</v>
      </c>
      <c r="BD366" s="15">
        <f t="shared" si="91"/>
        <v>25.630058943982867</v>
      </c>
      <c r="BE366" s="29">
        <f t="shared" si="93"/>
        <v>-20.6609733533478</v>
      </c>
      <c r="BG366" s="120">
        <v>5.025306738061797</v>
      </c>
      <c r="BH366" s="53">
        <v>14.813209653436457</v>
      </c>
      <c r="BI366" s="15">
        <f t="shared" si="92"/>
        <v>14.788331115635291</v>
      </c>
      <c r="BJ366" s="29">
        <f t="shared" si="94"/>
        <v>19.14183739827692</v>
      </c>
    </row>
    <row r="367" spans="20:62" ht="12.75">
      <c r="T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B367" s="120">
        <v>5.140787979421893</v>
      </c>
      <c r="BC367" s="53">
        <v>25.94712471666734</v>
      </c>
      <c r="BD367" s="15">
        <f t="shared" si="91"/>
        <v>25.904218033475164</v>
      </c>
      <c r="BE367" s="29">
        <f t="shared" si="93"/>
        <v>-21.49156600137883</v>
      </c>
      <c r="BG367" s="120">
        <v>5.053292307649693</v>
      </c>
      <c r="BH367" s="53">
        <v>14.488614635547705</v>
      </c>
      <c r="BI367" s="15">
        <f t="shared" si="92"/>
        <v>14.482104311799873</v>
      </c>
      <c r="BJ367" s="29">
        <f t="shared" si="94"/>
        <v>19.565708899982162</v>
      </c>
    </row>
    <row r="368" spans="20:62" ht="12.75">
      <c r="T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B368" s="120">
        <v>5.172521238549063</v>
      </c>
      <c r="BC368" s="53">
        <v>26.23186846989943</v>
      </c>
      <c r="BD368" s="15">
        <f t="shared" si="91"/>
        <v>26.127462489668375</v>
      </c>
      <c r="BE368" s="29">
        <f t="shared" si="93"/>
        <v>-22.338081964576094</v>
      </c>
      <c r="BG368" s="120">
        <v>5.083423714320835</v>
      </c>
      <c r="BH368" s="53">
        <v>14.171614005005626</v>
      </c>
      <c r="BI368" s="15">
        <f t="shared" si="92"/>
        <v>14.17161384071326</v>
      </c>
      <c r="BJ368" s="29">
        <f t="shared" si="94"/>
        <v>20.00215791009666</v>
      </c>
    </row>
    <row r="369" spans="20:62" ht="12.75">
      <c r="T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B369" s="120">
        <v>5.204254497676233</v>
      </c>
      <c r="BC369" s="53">
        <v>26.49073620588296</v>
      </c>
      <c r="BD369" s="15">
        <f t="shared" si="91"/>
        <v>26.297101445779106</v>
      </c>
      <c r="BE369" s="29">
        <f t="shared" si="93"/>
        <v>-23.19711749550761</v>
      </c>
      <c r="BG369" s="120">
        <v>5.115927141277319</v>
      </c>
      <c r="BH369" s="53">
        <v>13.867123501161783</v>
      </c>
      <c r="BI369" s="15">
        <f t="shared" si="92"/>
        <v>13.859730245837918</v>
      </c>
      <c r="BJ369" s="29">
        <f t="shared" si="94"/>
        <v>20.452760101023735</v>
      </c>
    </row>
    <row r="370" spans="20:62" ht="12.75">
      <c r="T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B370" s="120">
        <v>5.235987756803402</v>
      </c>
      <c r="BC370" s="53">
        <v>26.72234637855054</v>
      </c>
      <c r="BD370" s="15">
        <f t="shared" si="91"/>
        <v>26.411338618471067</v>
      </c>
      <c r="BE370" s="29">
        <f t="shared" si="93"/>
        <v>-24.06509389260469</v>
      </c>
      <c r="BG370" s="120">
        <v>5.150735176670551</v>
      </c>
      <c r="BH370" s="53">
        <v>13.581842276815786</v>
      </c>
      <c r="BI370" s="15">
        <f t="shared" si="92"/>
        <v>13.550946103754272</v>
      </c>
      <c r="BJ370" s="29">
        <f t="shared" si="94"/>
        <v>20.91558687487726</v>
      </c>
    </row>
    <row r="371" spans="20:62" ht="12.75">
      <c r="T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B371" s="120">
        <v>5.267721015930572</v>
      </c>
      <c r="BC371" s="53">
        <v>26.92642647670533</v>
      </c>
      <c r="BD371" s="15">
        <f t="shared" si="91"/>
        <v>26.469682959295607</v>
      </c>
      <c r="BE371" s="29">
        <f t="shared" si="93"/>
        <v>-24.938453891633856</v>
      </c>
      <c r="BG371" s="120">
        <v>5.187520221349186</v>
      </c>
      <c r="BH371" s="53">
        <v>13.321998667888456</v>
      </c>
      <c r="BI371" s="15">
        <f t="shared" si="92"/>
        <v>13.24967374616157</v>
      </c>
      <c r="BJ371" s="29">
        <f t="shared" si="94"/>
        <v>21.38628789488282</v>
      </c>
    </row>
    <row r="372" spans="20:62" ht="12.75">
      <c r="T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B372" s="120">
        <v>5.299454275057742</v>
      </c>
      <c r="BC372" s="53">
        <v>27.10366319851274</v>
      </c>
      <c r="BD372" s="15">
        <f t="shared" si="91"/>
        <v>26.472780905037517</v>
      </c>
      <c r="BE372" s="29">
        <f t="shared" si="93"/>
        <v>-25.813813716683303</v>
      </c>
      <c r="BG372" s="120">
        <v>5.2261933409532855</v>
      </c>
      <c r="BH372" s="53">
        <v>13.089697275045243</v>
      </c>
      <c r="BI372" s="15">
        <f t="shared" si="92"/>
        <v>12.95623523579384</v>
      </c>
      <c r="BJ372" s="29">
        <f t="shared" si="94"/>
        <v>21.864441811133016</v>
      </c>
    </row>
    <row r="373" spans="20:62" ht="12.75">
      <c r="T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B373" s="120">
        <v>5.331187534184911</v>
      </c>
      <c r="BC373" s="53">
        <v>27.253753903703377</v>
      </c>
      <c r="BD373" s="15">
        <f t="shared" si="91"/>
        <v>26.420494501610943</v>
      </c>
      <c r="BE373" s="29">
        <f t="shared" si="93"/>
        <v>-26.68764324212746</v>
      </c>
      <c r="BG373" s="120">
        <v>5.269738837735071</v>
      </c>
      <c r="BH373" s="53">
        <v>12.874147622438532</v>
      </c>
      <c r="BI373" s="15">
        <f t="shared" si="92"/>
        <v>12.65097775670126</v>
      </c>
      <c r="BJ373" s="29">
        <f t="shared" si="94"/>
        <v>22.386721350260583</v>
      </c>
    </row>
    <row r="374" spans="20:62" ht="12.75">
      <c r="T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B374" s="120">
        <v>5.362920793312081</v>
      </c>
      <c r="BC374" s="53">
        <v>27.36385502457162</v>
      </c>
      <c r="BD374" s="15">
        <f t="shared" si="91"/>
        <v>26.300831746123162</v>
      </c>
      <c r="BE374" s="29">
        <f t="shared" si="93"/>
        <v>-27.552933950981803</v>
      </c>
      <c r="BG374" s="120">
        <v>5.313921389377906</v>
      </c>
      <c r="BH374" s="53">
        <v>12.713892327469386</v>
      </c>
      <c r="BI374" s="15">
        <f t="shared" si="92"/>
        <v>12.377203240939881</v>
      </c>
      <c r="BJ374" s="29">
        <f t="shared" si="94"/>
        <v>22.90652680134766</v>
      </c>
    </row>
    <row r="375" spans="20:62" ht="12.75">
      <c r="T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B375" s="120">
        <v>5.39465405243925</v>
      </c>
      <c r="BC375" s="53">
        <v>27.45336474961976</v>
      </c>
      <c r="BD375" s="15">
        <f t="shared" si="91"/>
        <v>26.133156687371205</v>
      </c>
      <c r="BE375" s="29">
        <f t="shared" si="93"/>
        <v>-28.41102595578984</v>
      </c>
      <c r="BG375" s="120">
        <v>5.356351640183437</v>
      </c>
      <c r="BH375" s="53">
        <v>12.592534185185752</v>
      </c>
      <c r="BI375" s="15">
        <f t="shared" si="92"/>
        <v>12.125914565597247</v>
      </c>
      <c r="BJ375" s="29">
        <f t="shared" si="94"/>
        <v>23.39619097709601</v>
      </c>
    </row>
    <row r="376" spans="20:62" ht="12.75">
      <c r="T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B376" s="120">
        <v>5.426387311566421</v>
      </c>
      <c r="BC376" s="53">
        <v>27.51514998093038</v>
      </c>
      <c r="BD376" s="15">
        <f t="shared" si="91"/>
        <v>25.91131910971235</v>
      </c>
      <c r="BE376" s="29">
        <f t="shared" si="93"/>
        <v>-29.25672838900164</v>
      </c>
      <c r="BG376" s="120">
        <v>5.401121213007444</v>
      </c>
      <c r="BH376" s="53">
        <v>12.504339570249153</v>
      </c>
      <c r="BI376" s="15">
        <f t="shared" si="92"/>
        <v>11.877992375410395</v>
      </c>
      <c r="BJ376" s="29">
        <f t="shared" si="94"/>
        <v>23.907915712728627</v>
      </c>
    </row>
    <row r="377" spans="20:62" ht="12.75">
      <c r="T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B377" s="120">
        <v>5.458120570693589</v>
      </c>
      <c r="BC377" s="53">
        <v>27.551050627366134</v>
      </c>
      <c r="BD377" s="15">
        <f t="shared" si="91"/>
        <v>25.637984804670992</v>
      </c>
      <c r="BE377" s="29">
        <f t="shared" si="93"/>
        <v>-30.08732500850207</v>
      </c>
      <c r="BG377" s="120">
        <v>5.443631033303153</v>
      </c>
      <c r="BH377" s="53">
        <v>12.455271706609278</v>
      </c>
      <c r="BI377" s="15">
        <f t="shared" si="92"/>
        <v>11.655270716884436</v>
      </c>
      <c r="BJ377" s="29">
        <f t="shared" si="94"/>
        <v>24.391862680184538</v>
      </c>
    </row>
    <row r="378" spans="20:62" ht="12.75">
      <c r="T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B378" s="120">
        <v>5.48985382982076</v>
      </c>
      <c r="BC378" s="53">
        <v>27.570498725039144</v>
      </c>
      <c r="BD378" s="15">
        <f t="shared" si="91"/>
        <v>25.322889834030754</v>
      </c>
      <c r="BE378" s="29">
        <f t="shared" si="93"/>
        <v>-30.903377935343116</v>
      </c>
      <c r="BG378" s="120">
        <v>5.48680338490777</v>
      </c>
      <c r="BH378" s="53">
        <v>12.429779482923117</v>
      </c>
      <c r="BI378" s="15">
        <f t="shared" si="92"/>
        <v>11.431417724514088</v>
      </c>
      <c r="BJ378" s="29">
        <f t="shared" si="94"/>
        <v>24.880789567453366</v>
      </c>
    </row>
    <row r="379" spans="20:62" ht="12.75">
      <c r="T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B379" s="120">
        <v>5.521587088947929</v>
      </c>
      <c r="BC379" s="53">
        <v>27.562625019288433</v>
      </c>
      <c r="BD379" s="15">
        <f t="shared" si="91"/>
        <v>24.95706979510136</v>
      </c>
      <c r="BE379" s="29">
        <f t="shared" si="93"/>
        <v>-31.697989792966304</v>
      </c>
      <c r="BG379" s="120">
        <v>5.530882817125961</v>
      </c>
      <c r="BH379" s="53">
        <v>12.439965954864544</v>
      </c>
      <c r="BI379" s="15">
        <f t="shared" si="92"/>
        <v>11.214424088042268</v>
      </c>
      <c r="BJ379" s="29">
        <f t="shared" si="94"/>
        <v>25.384184741604457</v>
      </c>
    </row>
    <row r="380" spans="20:62" ht="12.75">
      <c r="T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B380" s="120">
        <v>5.553320348075099</v>
      </c>
      <c r="BC380" s="53">
        <v>27.535129921443644</v>
      </c>
      <c r="BD380" s="15">
        <f t="shared" si="91"/>
        <v>24.54883877767306</v>
      </c>
      <c r="BE380" s="29">
        <f t="shared" si="93"/>
        <v>-32.47148325014297</v>
      </c>
      <c r="BG380" s="120">
        <v>5.5720604999331735</v>
      </c>
      <c r="BH380" s="53">
        <v>12.47550717042759</v>
      </c>
      <c r="BI380" s="15">
        <f t="shared" si="92"/>
        <v>11.014651646259704</v>
      </c>
      <c r="BJ380" s="29">
        <f t="shared" si="94"/>
        <v>25.85796280894123</v>
      </c>
    </row>
    <row r="381" spans="20:62" ht="12.75">
      <c r="T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B381" s="120">
        <v>5.585053607202268</v>
      </c>
      <c r="BC381" s="53">
        <v>27.490660156141686</v>
      </c>
      <c r="BD381" s="15">
        <f t="shared" si="91"/>
        <v>24.101797253623815</v>
      </c>
      <c r="BE381" s="29">
        <f t="shared" si="93"/>
        <v>-33.222698853323685</v>
      </c>
      <c r="BG381" s="120">
        <v>5.616857841065176</v>
      </c>
      <c r="BH381" s="53">
        <v>12.540529099515302</v>
      </c>
      <c r="BI381" s="15">
        <f t="shared" si="92"/>
        <v>10.797251119361453</v>
      </c>
      <c r="BJ381" s="29">
        <f t="shared" si="94"/>
        <v>26.37841973855891</v>
      </c>
    </row>
    <row r="382" spans="20:62" ht="12.75">
      <c r="T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B382" s="120">
        <v>5.616786866329438</v>
      </c>
      <c r="BC382" s="53">
        <v>27.41112445687605</v>
      </c>
      <c r="BD382" s="15">
        <f t="shared" si="91"/>
        <v>23.60165191829224</v>
      </c>
      <c r="BE382" s="29">
        <f t="shared" si="93"/>
        <v>-33.94029306428385</v>
      </c>
      <c r="BG382" s="120">
        <v>5.661560776275742</v>
      </c>
      <c r="BH382" s="53">
        <v>12.652655958683075</v>
      </c>
      <c r="BI382" s="15">
        <f t="shared" si="92"/>
        <v>10.595320341923944</v>
      </c>
      <c r="BJ382" s="29">
        <f t="shared" si="94"/>
        <v>26.91584338029795</v>
      </c>
    </row>
    <row r="383" spans="20:62" ht="12.75">
      <c r="T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B383" s="120">
        <v>5.648520125456608</v>
      </c>
      <c r="BC383" s="53">
        <v>27.311157804594973</v>
      </c>
      <c r="BD383" s="15">
        <f t="shared" si="91"/>
        <v>23.063055413584088</v>
      </c>
      <c r="BE383" s="29">
        <f t="shared" si="93"/>
        <v>-34.628561638706614</v>
      </c>
      <c r="BG383" s="120">
        <v>5.70342581935531</v>
      </c>
      <c r="BH383" s="53">
        <v>12.78854010187305</v>
      </c>
      <c r="BI383" s="15">
        <f t="shared" si="92"/>
        <v>10.407170060066665</v>
      </c>
      <c r="BJ383" s="29">
        <f t="shared" si="94"/>
        <v>27.43219814577539</v>
      </c>
    </row>
    <row r="384" spans="20:62" ht="12.75">
      <c r="T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B384" s="120">
        <v>5.680253384583777</v>
      </c>
      <c r="BC384" s="53">
        <v>27.183317011215543</v>
      </c>
      <c r="BD384" s="15">
        <f t="shared" si="91"/>
        <v>22.48158117621215</v>
      </c>
      <c r="BE384" s="29">
        <f t="shared" si="93"/>
        <v>-35.28107429304706</v>
      </c>
      <c r="BG384" s="120">
        <v>5.747701288958544</v>
      </c>
      <c r="BH384" s="53">
        <v>12.975279312486776</v>
      </c>
      <c r="BI384" s="15">
        <f t="shared" si="92"/>
        <v>10.215028380996419</v>
      </c>
      <c r="BJ384" s="29">
        <f t="shared" si="94"/>
        <v>28.00069174587329</v>
      </c>
    </row>
    <row r="385" spans="20:62" ht="12.75">
      <c r="T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B385" s="120">
        <v>5.711986643710947</v>
      </c>
      <c r="BC385" s="53">
        <v>27.018314268252595</v>
      </c>
      <c r="BD385" s="15">
        <f t="shared" si="91"/>
        <v>21.8519742026758</v>
      </c>
      <c r="BE385" s="29">
        <f t="shared" si="93"/>
        <v>-35.88963590972597</v>
      </c>
      <c r="BG385" s="120">
        <v>5.789201399555603</v>
      </c>
      <c r="BH385" s="53">
        <v>13.203864455905759</v>
      </c>
      <c r="BI385" s="15">
        <f t="shared" si="92"/>
        <v>10.048254141963657</v>
      </c>
      <c r="BJ385" s="29">
        <f t="shared" si="94"/>
        <v>28.565898976081947</v>
      </c>
    </row>
    <row r="386" spans="20:62" ht="12.75">
      <c r="T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B386" s="120">
        <v>5.743719902838117</v>
      </c>
      <c r="BC386" s="53">
        <v>26.827806089549675</v>
      </c>
      <c r="BD386" s="15">
        <f t="shared" si="91"/>
        <v>21.18637976392362</v>
      </c>
      <c r="BE386" s="29">
        <f t="shared" si="93"/>
        <v>-36.458082879767204</v>
      </c>
      <c r="BG386" s="120">
        <v>5.826664471339582</v>
      </c>
      <c r="BH386" s="53">
        <v>13.448406012244005</v>
      </c>
      <c r="BI386" s="15">
        <f t="shared" si="92"/>
        <v>9.90039959771335</v>
      </c>
      <c r="BJ386" s="29">
        <f t="shared" si="94"/>
        <v>29.101742254961852</v>
      </c>
    </row>
    <row r="387" spans="20:62" ht="12.75">
      <c r="T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B387" s="120">
        <v>5.775453161965286</v>
      </c>
      <c r="BC387" s="53">
        <v>26.609992804562765</v>
      </c>
      <c r="BD387" s="15">
        <f t="shared" si="91"/>
        <v>20.48584761901045</v>
      </c>
      <c r="BE387" s="29">
        <f t="shared" si="93"/>
        <v>-36.98298455482917</v>
      </c>
      <c r="BG387" s="120">
        <v>5.862515748441103</v>
      </c>
      <c r="BH387" s="53">
        <v>13.721656973758368</v>
      </c>
      <c r="BI387" s="15">
        <f t="shared" si="92"/>
        <v>9.762201506928315</v>
      </c>
      <c r="BJ387" s="29">
        <f t="shared" si="94"/>
        <v>29.642784444527326</v>
      </c>
    </row>
    <row r="388" spans="20:62" ht="12.75">
      <c r="T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B388" s="120">
        <v>5.807186421092456</v>
      </c>
      <c r="BC388" s="53">
        <v>26.36464624591625</v>
      </c>
      <c r="BD388" s="15">
        <f t="shared" si="91"/>
        <v>19.752880678114458</v>
      </c>
      <c r="BE388" s="29">
        <f t="shared" si="93"/>
        <v>-37.461909305356</v>
      </c>
      <c r="BG388" s="120">
        <v>5.896198701670148</v>
      </c>
      <c r="BH388" s="53">
        <v>14.017406986993894</v>
      </c>
      <c r="BI388" s="15">
        <f t="shared" si="92"/>
        <v>9.635219431143016</v>
      </c>
      <c r="BJ388" s="29">
        <f t="shared" si="94"/>
        <v>30.1808764432513</v>
      </c>
    </row>
    <row r="389" spans="20:62" ht="12.75">
      <c r="T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B389" s="120">
        <v>5.838919680219625</v>
      </c>
      <c r="BC389" s="53">
        <v>26.092610704543077</v>
      </c>
      <c r="BD389" s="15">
        <f t="shared" si="91"/>
        <v>18.990910786772336</v>
      </c>
      <c r="BE389" s="29">
        <f t="shared" si="93"/>
        <v>-37.89328479814955</v>
      </c>
      <c r="BG389" s="120">
        <v>5.927504447066538</v>
      </c>
      <c r="BH389" s="53">
        <v>14.32891603215618</v>
      </c>
      <c r="BI389" s="15">
        <f t="shared" si="92"/>
        <v>9.51876739906454</v>
      </c>
      <c r="BJ389" s="29">
        <f t="shared" si="94"/>
        <v>30.71031754240221</v>
      </c>
    </row>
    <row r="390" spans="20:62" ht="12.75">
      <c r="T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B390" s="120">
        <v>5.870652939346796</v>
      </c>
      <c r="BC390" s="53">
        <v>25.795686769976818</v>
      </c>
      <c r="BD390" s="15">
        <f t="shared" si="91"/>
        <v>18.204092617183083</v>
      </c>
      <c r="BE390" s="29">
        <f t="shared" si="93"/>
        <v>-38.276445713534606</v>
      </c>
      <c r="BG390" s="120">
        <v>5.95652021696176</v>
      </c>
      <c r="BH390" s="53">
        <v>14.650168626553532</v>
      </c>
      <c r="BI390" s="15">
        <f t="shared" si="92"/>
        <v>9.410389576903839</v>
      </c>
      <c r="BJ390" s="29">
        <f t="shared" si="94"/>
        <v>31.22817922894683</v>
      </c>
    </row>
    <row r="391" spans="20:62" ht="12.75">
      <c r="T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B391" s="120">
        <v>5.902386198473964</v>
      </c>
      <c r="BC391" s="53">
        <v>25.476086457441394</v>
      </c>
      <c r="BD391" s="15">
        <f t="shared" si="91"/>
        <v>17.396808888961793</v>
      </c>
      <c r="BE391" s="29">
        <f t="shared" si="93"/>
        <v>-38.611341210884525</v>
      </c>
      <c r="BG391" s="120">
        <v>5.983578176311166</v>
      </c>
      <c r="BH391" s="53">
        <v>14.977514721665216</v>
      </c>
      <c r="BI391" s="15">
        <f t="shared" si="92"/>
        <v>9.306573345522782</v>
      </c>
      <c r="BJ391" s="29">
        <f t="shared" si="94"/>
        <v>31.73514549556601</v>
      </c>
    </row>
    <row r="392" spans="20:62" ht="12.75">
      <c r="T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B392" s="120">
        <v>5.934119457601135</v>
      </c>
      <c r="BC392" s="53">
        <v>25.135959387722163</v>
      </c>
      <c r="BD392" s="15">
        <f t="shared" si="91"/>
        <v>16.57328957746982</v>
      </c>
      <c r="BE392" s="29">
        <f t="shared" si="93"/>
        <v>-38.89821491365119</v>
      </c>
      <c r="BG392" s="120">
        <v>6.009186561695185</v>
      </c>
      <c r="BH392" s="53">
        <v>15.310622581770247</v>
      </c>
      <c r="BI392" s="15">
        <f t="shared" si="92"/>
        <v>9.203268956366367</v>
      </c>
      <c r="BJ392" s="29">
        <f t="shared" si="94"/>
        <v>32.23580828381175</v>
      </c>
    </row>
    <row r="393" spans="20:62" ht="12.75">
      <c r="T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B393" s="120">
        <v>5.965852716728303</v>
      </c>
      <c r="BC393" s="53">
        <v>24.776399269448298</v>
      </c>
      <c r="BD393" s="15">
        <f t="shared" si="91"/>
        <v>15.736966284397127</v>
      </c>
      <c r="BE393" s="29">
        <f t="shared" si="93"/>
        <v>-39.136819300052615</v>
      </c>
      <c r="BG393" s="120">
        <v>6.034097978663387</v>
      </c>
      <c r="BH393" s="53">
        <v>15.655404794987563</v>
      </c>
      <c r="BI393" s="15">
        <f t="shared" si="92"/>
        <v>9.095955743194855</v>
      </c>
      <c r="BJ393" s="29">
        <f t="shared" si="94"/>
        <v>32.74187146430069</v>
      </c>
    </row>
    <row r="394" spans="20:62" ht="12.75">
      <c r="T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B394" s="120">
        <v>5.997585975855474</v>
      </c>
      <c r="BC394" s="53">
        <v>24.394491225064634</v>
      </c>
      <c r="BD394" s="15">
        <f t="shared" si="91"/>
        <v>14.888780305560399</v>
      </c>
      <c r="BE394" s="29">
        <f t="shared" si="93"/>
        <v>-39.32395982045378</v>
      </c>
      <c r="BG394" s="120">
        <v>6.0588294588074625</v>
      </c>
      <c r="BH394" s="53">
        <v>16.021403202125388</v>
      </c>
      <c r="BI394" s="15">
        <f t="shared" si="92"/>
        <v>8.983298452350377</v>
      </c>
      <c r="BJ394" s="29">
        <f t="shared" si="94"/>
        <v>33.26596055629116</v>
      </c>
    </row>
    <row r="395" spans="20:62" ht="12.75">
      <c r="T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B395" s="120">
        <v>6.029319234982643</v>
      </c>
      <c r="BC395" s="53">
        <v>23.984189341973114</v>
      </c>
      <c r="BD395" s="15">
        <f t="shared" si="91"/>
        <v>14.028192290291708</v>
      </c>
      <c r="BE395" s="29">
        <f t="shared" si="93"/>
        <v>-39.453821204540176</v>
      </c>
      <c r="BG395" s="120">
        <v>6.082233351272566</v>
      </c>
      <c r="BH395" s="53">
        <v>16.39639697026448</v>
      </c>
      <c r="BI395" s="15">
        <f t="shared" si="92"/>
        <v>8.873328982117744</v>
      </c>
      <c r="BJ395" s="29">
        <f t="shared" si="94"/>
        <v>33.787888394587746</v>
      </c>
    </row>
    <row r="396" spans="20:62" ht="12.75">
      <c r="T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B396" s="120">
        <v>6.061052494109813</v>
      </c>
      <c r="BC396" s="53">
        <v>23.55649361196722</v>
      </c>
      <c r="BD396" s="15">
        <f t="shared" si="91"/>
        <v>13.164876395404702</v>
      </c>
      <c r="BE396" s="29">
        <f t="shared" si="93"/>
        <v>-39.53444191125942</v>
      </c>
      <c r="BG396" s="120">
        <v>6.104773021356668</v>
      </c>
      <c r="BH396" s="53">
        <v>16.770034617711175</v>
      </c>
      <c r="BI396" s="15">
        <f t="shared" si="92"/>
        <v>8.755397877920862</v>
      </c>
      <c r="BJ396" s="29">
        <f t="shared" si="94"/>
        <v>34.30304404938089</v>
      </c>
    </row>
    <row r="397" spans="20:62" ht="12.75">
      <c r="T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B397" s="120">
        <v>6.092785753236983</v>
      </c>
      <c r="BC397" s="53">
        <v>23.111767103762944</v>
      </c>
      <c r="BD397" s="15">
        <f t="shared" si="91"/>
        <v>12.301745515198903</v>
      </c>
      <c r="BE397" s="29">
        <f t="shared" si="93"/>
        <v>-39.5658078273774</v>
      </c>
      <c r="BG397" s="120">
        <v>6.127817416466678</v>
      </c>
      <c r="BH397" s="53">
        <v>17.162312272659086</v>
      </c>
      <c r="BI397" s="15">
        <f t="shared" si="92"/>
        <v>8.620536340526554</v>
      </c>
      <c r="BJ397" s="29">
        <f t="shared" si="94"/>
        <v>34.840192577791086</v>
      </c>
    </row>
    <row r="398" spans="20:62" ht="12.75">
      <c r="T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B398" s="120">
        <v>6.124519012364152</v>
      </c>
      <c r="BC398" s="53">
        <v>22.64040866269007</v>
      </c>
      <c r="BD398" s="15">
        <f t="shared" si="91"/>
        <v>11.436665590657508</v>
      </c>
      <c r="BE398" s="29">
        <f t="shared" si="93"/>
        <v>-39.539467356636976</v>
      </c>
      <c r="BG398" s="120">
        <v>6.150999257953736</v>
      </c>
      <c r="BH398" s="53">
        <v>17.576632947619423</v>
      </c>
      <c r="BI398" s="15">
        <f t="shared" si="92"/>
        <v>8.473978624902461</v>
      </c>
      <c r="BJ398" s="29">
        <f t="shared" si="94"/>
        <v>35.39901659327754</v>
      </c>
    </row>
    <row r="399" spans="20:62" ht="12.75">
      <c r="T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B399" s="120">
        <v>6.156252271491322</v>
      </c>
      <c r="BC399" s="53">
        <v>22.147600034422833</v>
      </c>
      <c r="BD399" s="15">
        <f t="shared" si="91"/>
        <v>10.575641067561316</v>
      </c>
      <c r="BE399" s="29">
        <f t="shared" si="93"/>
        <v>-39.459496481021205</v>
      </c>
      <c r="BG399" s="120">
        <v>6.174453516700077</v>
      </c>
      <c r="BH399" s="53">
        <v>18.00615531935312</v>
      </c>
      <c r="BI399" s="15">
        <f t="shared" si="92"/>
        <v>8.308706056512966</v>
      </c>
      <c r="BJ399" s="29">
        <f t="shared" si="94"/>
        <v>35.974574581225426</v>
      </c>
    </row>
    <row r="400" spans="20:62" ht="12.75">
      <c r="T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B400" s="120">
        <v>6.187985530618491</v>
      </c>
      <c r="BC400" s="53">
        <v>21.63764367647758</v>
      </c>
      <c r="BD400" s="15">
        <f t="shared" si="91"/>
        <v>9.723737849546</v>
      </c>
      <c r="BE400" s="29">
        <f t="shared" si="93"/>
        <v>-39.32968044494054</v>
      </c>
      <c r="BG400" s="120">
        <v>6.198936995720924</v>
      </c>
      <c r="BH400" s="53">
        <v>18.456931627608547</v>
      </c>
      <c r="BI400" s="15">
        <f t="shared" si="92"/>
        <v>8.113293955174806</v>
      </c>
      <c r="BJ400" s="29">
        <f t="shared" si="94"/>
        <v>36.578081502488175</v>
      </c>
    </row>
    <row r="401" spans="20:62" ht="12.75">
      <c r="T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B401" s="120">
        <v>6.219718789745661</v>
      </c>
      <c r="BC401" s="53">
        <v>21.10991614250998</v>
      </c>
      <c r="BD401" s="15">
        <f t="shared" si="91"/>
        <v>8.883473283802187</v>
      </c>
      <c r="BE401" s="29">
        <f t="shared" si="93"/>
        <v>-39.1497379083834</v>
      </c>
      <c r="BG401" s="120">
        <v>6.2249272475601645</v>
      </c>
      <c r="BH401" s="53">
        <v>18.93594715339134</v>
      </c>
      <c r="BI401" s="15">
        <f t="shared" si="92"/>
        <v>7.879047154658657</v>
      </c>
      <c r="BJ401" s="29">
        <f t="shared" si="94"/>
        <v>37.218905613618276</v>
      </c>
    </row>
    <row r="402" spans="20:62" ht="12.75">
      <c r="T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B402" s="120">
        <v>6.251452048872831</v>
      </c>
      <c r="BC402" s="53">
        <v>20.563645099258025</v>
      </c>
      <c r="BD402" s="15">
        <f t="shared" si="91"/>
        <v>8.057375887824186</v>
      </c>
      <c r="BE402" s="29">
        <f t="shared" si="93"/>
        <v>-38.91936028438985</v>
      </c>
      <c r="BG402" s="120">
        <v>6.252840807875299</v>
      </c>
      <c r="BH402" s="53">
        <v>19.44876432404019</v>
      </c>
      <c r="BI402" s="15">
        <f t="shared" si="92"/>
        <v>7.5956790624000305</v>
      </c>
      <c r="BJ402" s="29">
        <f t="shared" si="94"/>
        <v>37.90419205976847</v>
      </c>
    </row>
    <row r="403" spans="20:62" ht="12.75">
      <c r="T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B403" s="120">
        <v>6.283185308</v>
      </c>
      <c r="BC403" s="53">
        <v>20</v>
      </c>
      <c r="BD403" s="15">
        <f t="shared" si="91"/>
        <v>7.248760713052461</v>
      </c>
      <c r="BE403" s="29">
        <f t="shared" si="93"/>
        <v>-38.64015740611938</v>
      </c>
      <c r="BG403" s="120">
        <v>6.283185308</v>
      </c>
      <c r="BH403" s="53">
        <v>20</v>
      </c>
      <c r="BI403" s="15">
        <f t="shared" si="92"/>
        <v>7.248760713052528</v>
      </c>
      <c r="BJ403" s="29">
        <f t="shared" si="94"/>
        <v>38.64015740611936</v>
      </c>
    </row>
    <row r="404" spans="20:62" ht="12.75">
      <c r="T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B404" s="120">
        <v>6.314918567127171</v>
      </c>
      <c r="BC404" s="53">
        <v>20.563645099258025</v>
      </c>
      <c r="BD404" s="15">
        <f t="shared" si="91"/>
        <v>6.841213796743589</v>
      </c>
      <c r="BE404" s="29">
        <f t="shared" si="93"/>
        <v>-39.392299852144504</v>
      </c>
      <c r="BG404" s="120">
        <v>6.313529808124701</v>
      </c>
      <c r="BH404" s="53">
        <v>19.44876432404019</v>
      </c>
      <c r="BI404" s="15">
        <f t="shared" si="92"/>
        <v>6.4957746969562224</v>
      </c>
      <c r="BJ404" s="29">
        <f t="shared" si="94"/>
        <v>38.33192147098721</v>
      </c>
    </row>
    <row r="405" spans="20:62" ht="12.75">
      <c r="T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B405" s="120">
        <v>6.346651826254339</v>
      </c>
      <c r="BC405" s="53">
        <v>21.10991614250998</v>
      </c>
      <c r="BD405" s="15">
        <f t="shared" si="91"/>
        <v>6.3877917714048875</v>
      </c>
      <c r="BE405" s="29">
        <f t="shared" si="93"/>
        <v>-40.12025536192261</v>
      </c>
      <c r="BG405" s="120">
        <v>6.341443368439835</v>
      </c>
      <c r="BH405" s="53">
        <v>18.935947153391343</v>
      </c>
      <c r="BI405" s="15">
        <f t="shared" si="92"/>
        <v>5.823881013899765</v>
      </c>
      <c r="BJ405" s="29">
        <f t="shared" si="94"/>
        <v>38.018116009504645</v>
      </c>
    </row>
    <row r="406" spans="20:62" ht="12.75">
      <c r="T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B406" s="120">
        <v>6.37838508538151</v>
      </c>
      <c r="BC406" s="53">
        <v>21.63764367647758</v>
      </c>
      <c r="BD406" s="15">
        <f t="shared" si="91"/>
        <v>5.889851161834669</v>
      </c>
      <c r="BE406" s="29">
        <f t="shared" si="93"/>
        <v>-40.82059742566589</v>
      </c>
      <c r="BG406" s="120">
        <v>6.367433620279076</v>
      </c>
      <c r="BH406" s="53">
        <v>18.456931627608547</v>
      </c>
      <c r="BI406" s="15">
        <f t="shared" si="92"/>
        <v>5.218241664149468</v>
      </c>
      <c r="BJ406" s="29">
        <f t="shared" si="94"/>
        <v>37.70390575666147</v>
      </c>
    </row>
    <row r="407" spans="20:62" ht="12.75">
      <c r="T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B407" s="120">
        <v>6.410118344508678</v>
      </c>
      <c r="BC407" s="53">
        <v>22.147600034422833</v>
      </c>
      <c r="BD407" s="15">
        <f t="shared" si="91"/>
        <v>5.3494646650142</v>
      </c>
      <c r="BE407" s="29">
        <f t="shared" si="93"/>
        <v>-41.49184531589903</v>
      </c>
      <c r="BG407" s="120">
        <v>6.391917099299923</v>
      </c>
      <c r="BH407" s="53">
        <v>18.006155319353116</v>
      </c>
      <c r="BI407" s="15">
        <f t="shared" si="92"/>
        <v>4.6664453860278385</v>
      </c>
      <c r="BJ407" s="29">
        <f t="shared" si="94"/>
        <v>37.39097228000459</v>
      </c>
    </row>
    <row r="408" spans="20:62" ht="12.75">
      <c r="T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B408" s="120">
        <v>6.441851603635849</v>
      </c>
      <c r="BC408" s="53">
        <v>22.64040866269007</v>
      </c>
      <c r="BD408" s="15">
        <f t="shared" si="91"/>
        <v>4.7686783345408275</v>
      </c>
      <c r="BE408" s="29">
        <f t="shared" si="93"/>
        <v>-42.132505763137004</v>
      </c>
      <c r="BG408" s="120">
        <v>6.415371358046265</v>
      </c>
      <c r="BH408" s="53">
        <v>17.576632947619423</v>
      </c>
      <c r="BI408" s="15">
        <f t="shared" si="92"/>
        <v>4.155752328150754</v>
      </c>
      <c r="BJ408" s="29">
        <f t="shared" si="94"/>
        <v>37.07828294537862</v>
      </c>
    </row>
    <row r="409" spans="20:62" ht="12.75">
      <c r="T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B409" s="120">
        <v>6.473584862763017</v>
      </c>
      <c r="BC409" s="53">
        <v>23.111767103762944</v>
      </c>
      <c r="BD409" s="15">
        <f t="shared" si="91"/>
        <v>4.148669872333839</v>
      </c>
      <c r="BE409" s="29">
        <f t="shared" si="93"/>
        <v>-42.73636551757929</v>
      </c>
      <c r="BG409" s="120">
        <v>6.438553199533322</v>
      </c>
      <c r="BH409" s="53">
        <v>17.162312272659094</v>
      </c>
      <c r="BI409" s="15">
        <f t="shared" si="92"/>
        <v>3.6701626150105273</v>
      </c>
      <c r="BJ409" s="29">
        <f t="shared" si="94"/>
        <v>36.76528761827974</v>
      </c>
    </row>
    <row r="410" spans="20:62" ht="12.75">
      <c r="T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B410" s="120">
        <v>6.505318121890188</v>
      </c>
      <c r="BC410" s="53">
        <v>23.55649361196722</v>
      </c>
      <c r="BD410" s="15">
        <f t="shared" si="91"/>
        <v>3.4911125267132452</v>
      </c>
      <c r="BE410" s="29">
        <f t="shared" si="93"/>
        <v>-43.296362905322326</v>
      </c>
      <c r="BG410" s="120">
        <v>6.461597594643332</v>
      </c>
      <c r="BH410" s="53">
        <v>16.770034617711172</v>
      </c>
      <c r="BI410" s="15">
        <f t="shared" si="92"/>
        <v>3.207839975774805</v>
      </c>
      <c r="BJ410" s="29">
        <f t="shared" si="94"/>
        <v>36.460371313219284</v>
      </c>
    </row>
    <row r="411" spans="20:62" ht="12.75">
      <c r="T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B411" s="120">
        <v>6.537051381017358</v>
      </c>
      <c r="BC411" s="53">
        <v>23.984189341973114</v>
      </c>
      <c r="BD411" s="15">
        <f t="shared" si="91"/>
        <v>2.8001427199570066</v>
      </c>
      <c r="BE411" s="29">
        <f t="shared" si="93"/>
        <v>-43.820170846143995</v>
      </c>
      <c r="BG411" s="120">
        <v>6.484137264727434</v>
      </c>
      <c r="BH411" s="53">
        <v>16.396396970264487</v>
      </c>
      <c r="BI411" s="15">
        <f t="shared" si="92"/>
        <v>2.772857931263971</v>
      </c>
      <c r="BJ411" s="29">
        <f t="shared" si="94"/>
        <v>36.16023182072352</v>
      </c>
    </row>
    <row r="412" spans="20:62" ht="12.75">
      <c r="T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B412" s="120">
        <v>6.568784640144527</v>
      </c>
      <c r="BC412" s="53">
        <v>24.394491225064634</v>
      </c>
      <c r="BD412" s="15">
        <f t="shared" si="91"/>
        <v>2.077917597790751</v>
      </c>
      <c r="BE412" s="29">
        <f t="shared" si="93"/>
        <v>-44.30583182255952</v>
      </c>
      <c r="BG412" s="120">
        <v>6.507541157192537</v>
      </c>
      <c r="BH412" s="53">
        <v>16.02140320212539</v>
      </c>
      <c r="BI412" s="15">
        <f t="shared" si="92"/>
        <v>2.3391705982384106</v>
      </c>
      <c r="BJ412" s="29">
        <f t="shared" si="94"/>
        <v>35.84972054887438</v>
      </c>
    </row>
    <row r="413" spans="20:62" ht="12.75">
      <c r="T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B413" s="120">
        <v>6.600517899271697</v>
      </c>
      <c r="BC413" s="53">
        <v>24.776399269448298</v>
      </c>
      <c r="BD413" s="15">
        <f t="shared" si="91"/>
        <v>1.3261389927069607</v>
      </c>
      <c r="BE413" s="29">
        <f t="shared" si="93"/>
        <v>-44.740883495363306</v>
      </c>
      <c r="BG413" s="120">
        <v>6.532272637336614</v>
      </c>
      <c r="BH413" s="53">
        <v>15.655404794987556</v>
      </c>
      <c r="BI413" s="15">
        <f t="shared" si="92"/>
        <v>1.9020414741573024</v>
      </c>
      <c r="BJ413" s="29">
        <f t="shared" si="94"/>
        <v>35.53943169892338</v>
      </c>
    </row>
    <row r="414" spans="20:62" ht="12.75">
      <c r="T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B414" s="120">
        <v>6.632251158398866</v>
      </c>
      <c r="BC414" s="53">
        <v>25.135959387722163</v>
      </c>
      <c r="BD414" s="15">
        <f t="shared" si="91"/>
        <v>0.5483379933340908</v>
      </c>
      <c r="BE414" s="29">
        <f t="shared" si="93"/>
        <v>-45.12997771161535</v>
      </c>
      <c r="BG414" s="120">
        <v>6.557184054304814</v>
      </c>
      <c r="BH414" s="53">
        <v>15.31062258177025</v>
      </c>
      <c r="BI414" s="15">
        <f t="shared" si="92"/>
        <v>1.48103054666976</v>
      </c>
      <c r="BJ414" s="29">
        <f t="shared" si="94"/>
        <v>35.23882253854425</v>
      </c>
    </row>
    <row r="415" spans="20:62" ht="12.75">
      <c r="T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B415" s="120">
        <v>6.663984417526035</v>
      </c>
      <c r="BC415" s="53">
        <v>25.476086457441394</v>
      </c>
      <c r="BD415" s="15">
        <f t="shared" si="91"/>
        <v>-0.25263319781300736</v>
      </c>
      <c r="BE415" s="29">
        <f t="shared" si="93"/>
        <v>-45.47483381014274</v>
      </c>
      <c r="BG415" s="120">
        <v>6.582792439688834</v>
      </c>
      <c r="BH415" s="53">
        <v>14.977514721665214</v>
      </c>
      <c r="BI415" s="15">
        <f t="shared" si="92"/>
        <v>1.0666236863854082</v>
      </c>
      <c r="BJ415" s="29">
        <f t="shared" si="94"/>
        <v>34.93948664276453</v>
      </c>
    </row>
    <row r="416" spans="20:62" ht="12.75">
      <c r="T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B416" s="120">
        <v>6.695717676653205</v>
      </c>
      <c r="BC416" s="53">
        <v>25.795686769976818</v>
      </c>
      <c r="BD416" s="15">
        <f t="shared" si="91"/>
        <v>-1.0740773152755734</v>
      </c>
      <c r="BE416" s="29">
        <f t="shared" si="93"/>
        <v>-45.77331592666275</v>
      </c>
      <c r="BG416" s="120">
        <v>6.6098503990382405</v>
      </c>
      <c r="BH416" s="53">
        <v>14.65016862655353</v>
      </c>
      <c r="BI416" s="15">
        <f t="shared" si="92"/>
        <v>0.6475808881900785</v>
      </c>
      <c r="BJ416" s="29">
        <f t="shared" si="94"/>
        <v>34.63584913080564</v>
      </c>
    </row>
    <row r="417" spans="20:62" ht="12.75">
      <c r="T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B417" s="120">
        <v>6.727450935780375</v>
      </c>
      <c r="BC417" s="53">
        <v>26.092610704543077</v>
      </c>
      <c r="BD417" s="15">
        <f t="shared" si="91"/>
        <v>-1.913040283685702</v>
      </c>
      <c r="BE417" s="29">
        <f t="shared" si="93"/>
        <v>-46.02238671320968</v>
      </c>
      <c r="BG417" s="120">
        <v>6.638866168933463</v>
      </c>
      <c r="BH417" s="53">
        <v>14.328916032156174</v>
      </c>
      <c r="BI417" s="15">
        <f t="shared" si="92"/>
        <v>0.21781409351153388</v>
      </c>
      <c r="BJ417" s="29">
        <f t="shared" si="94"/>
        <v>34.32726043866202</v>
      </c>
    </row>
    <row r="418" spans="20:62" ht="12.75">
      <c r="T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B418" s="120">
        <v>6.7591841949075455</v>
      </c>
      <c r="BC418" s="53">
        <v>26.36464624591625</v>
      </c>
      <c r="BD418" s="15">
        <f t="shared" si="91"/>
        <v>-2.7662564757513173</v>
      </c>
      <c r="BE418" s="29">
        <f t="shared" si="93"/>
        <v>-46.21912273098911</v>
      </c>
      <c r="BG418" s="120">
        <v>6.670171914329853</v>
      </c>
      <c r="BH418" s="53">
        <v>14.017406986993894</v>
      </c>
      <c r="BI418" s="15">
        <f t="shared" si="92"/>
        <v>-0.22572857090127946</v>
      </c>
      <c r="BJ418" s="29">
        <f t="shared" si="94"/>
        <v>34.01558936510713</v>
      </c>
    </row>
    <row r="419" spans="20:62" ht="12.75">
      <c r="T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B419" s="120">
        <v>6.790917454034714</v>
      </c>
      <c r="BC419" s="53">
        <v>26.609992804562765</v>
      </c>
      <c r="BD419" s="15">
        <f t="shared" si="91"/>
        <v>-3.6302132623478904</v>
      </c>
      <c r="BE419" s="29">
        <f t="shared" si="93"/>
        <v>-46.36120764928564</v>
      </c>
      <c r="BG419" s="120">
        <v>6.7038548675588965</v>
      </c>
      <c r="BH419" s="53">
        <v>13.721656973758375</v>
      </c>
      <c r="BI419" s="15">
        <f t="shared" si="92"/>
        <v>-0.6828792609375425</v>
      </c>
      <c r="BJ419" s="29">
        <f t="shared" si="94"/>
        <v>33.70465417369126</v>
      </c>
    </row>
    <row r="420" spans="20:62" ht="12.75">
      <c r="T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B420" s="120">
        <v>6.822650713161884</v>
      </c>
      <c r="BC420" s="53">
        <v>26.827806089549675</v>
      </c>
      <c r="BD420" s="15">
        <f t="shared" si="91"/>
        <v>-4.501318168619387</v>
      </c>
      <c r="BE420" s="29">
        <f t="shared" si="93"/>
        <v>-46.44748219251382</v>
      </c>
      <c r="BG420" s="120">
        <v>6.739706144660419</v>
      </c>
      <c r="BH420" s="53">
        <v>13.448406012244003</v>
      </c>
      <c r="BI420" s="15">
        <f t="shared" si="92"/>
        <v>-1.1502923847161455</v>
      </c>
      <c r="BJ420" s="29">
        <f t="shared" si="94"/>
        <v>33.39912130327301</v>
      </c>
    </row>
    <row r="421" spans="20:62" ht="12.75">
      <c r="T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B421" s="120">
        <v>6.854383972289053</v>
      </c>
      <c r="BC421" s="53">
        <v>27.018314268252595</v>
      </c>
      <c r="BD421" s="15">
        <f t="shared" si="91"/>
        <v>-5.376083070499364</v>
      </c>
      <c r="BE421" s="29">
        <f t="shared" si="93"/>
        <v>-46.47804820444951</v>
      </c>
      <c r="BG421" s="120">
        <v>6.777169216444397</v>
      </c>
      <c r="BH421" s="53">
        <v>13.203864455905759</v>
      </c>
      <c r="BI421" s="15">
        <f t="shared" si="92"/>
        <v>-1.621312659697644</v>
      </c>
      <c r="BJ421" s="29">
        <f t="shared" si="94"/>
        <v>33.10394527726042</v>
      </c>
    </row>
    <row r="422" spans="20:62" ht="12.75">
      <c r="T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B422" s="120">
        <v>6.886117231416223</v>
      </c>
      <c r="BC422" s="53">
        <v>27.183317011215543</v>
      </c>
      <c r="BD422" s="15">
        <f t="shared" si="91"/>
        <v>-6.2514162920127605</v>
      </c>
      <c r="BE422" s="29">
        <f t="shared" si="93"/>
        <v>-46.45472581744512</v>
      </c>
      <c r="BG422" s="120">
        <v>6.818669327041456</v>
      </c>
      <c r="BH422" s="53">
        <v>12.975279312486775</v>
      </c>
      <c r="BI422" s="15">
        <f t="shared" si="92"/>
        <v>-2.126119994786149</v>
      </c>
      <c r="BJ422" s="29">
        <f t="shared" si="94"/>
        <v>32.79990183574928</v>
      </c>
    </row>
    <row r="423" spans="20:62" ht="12.75">
      <c r="T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B423" s="120">
        <v>6.917850490543392</v>
      </c>
      <c r="BC423" s="53">
        <v>27.311157804594973</v>
      </c>
      <c r="BD423" s="15">
        <f t="shared" si="91"/>
        <v>-7.120955228285518</v>
      </c>
      <c r="BE423" s="29">
        <f t="shared" si="93"/>
        <v>-46.36648132125791</v>
      </c>
      <c r="BG423" s="120">
        <v>6.86294479664469</v>
      </c>
      <c r="BH423" s="53">
        <v>12.788540101873052</v>
      </c>
      <c r="BI423" s="15">
        <f t="shared" si="92"/>
        <v>-2.651850407906044</v>
      </c>
      <c r="BJ423" s="29">
        <f t="shared" si="94"/>
        <v>32.5105734221619</v>
      </c>
    </row>
    <row r="424" spans="20:62" ht="12.75">
      <c r="T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B424" s="120">
        <v>6.949583749670563</v>
      </c>
      <c r="BC424" s="53">
        <v>27.41112445687605</v>
      </c>
      <c r="BD424" s="15">
        <f t="shared" si="91"/>
        <v>-7.983037733170878</v>
      </c>
      <c r="BE424" s="29">
        <f t="shared" si="93"/>
        <v>-46.22290701926692</v>
      </c>
      <c r="BG424" s="120">
        <v>6.904809839724258</v>
      </c>
      <c r="BH424" s="53">
        <v>12.652655958683075</v>
      </c>
      <c r="BI424" s="15">
        <f t="shared" si="92"/>
        <v>-3.139413568414345</v>
      </c>
      <c r="BJ424" s="29">
        <f t="shared" si="94"/>
        <v>32.256989241051585</v>
      </c>
    </row>
    <row r="425" spans="20:62" ht="12.75">
      <c r="T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B425" s="120">
        <v>6.981317008797732</v>
      </c>
      <c r="BC425" s="53">
        <v>27.490660156141686</v>
      </c>
      <c r="BD425" s="15">
        <f aca="true" t="shared" si="95" ref="BD425:BD488">BC425*SIN(BB425+L$12)</f>
        <v>-8.836583174909245</v>
      </c>
      <c r="BE425" s="29">
        <f t="shared" si="93"/>
        <v>-46.03173435661533</v>
      </c>
      <c r="BG425" s="120">
        <v>6.949512774934824</v>
      </c>
      <c r="BH425" s="53">
        <v>12.540529099515302</v>
      </c>
      <c r="BI425" s="15">
        <f aca="true" t="shared" si="96" ref="BI425:BI488">BH425*SIN(BG425+K$12)</f>
        <v>-3.6513707024566284</v>
      </c>
      <c r="BJ425" s="29">
        <f t="shared" si="94"/>
        <v>31.99718142269389</v>
      </c>
    </row>
    <row r="426" spans="20:62" ht="12.75">
      <c r="T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B426" s="120">
        <v>7.013050267924902</v>
      </c>
      <c r="BC426" s="53">
        <v>27.535129921443644</v>
      </c>
      <c r="BD426" s="15">
        <f t="shared" si="95"/>
        <v>-9.673690663098915</v>
      </c>
      <c r="BE426" s="29">
        <f aca="true" t="shared" si="97" ref="BE426:BE489">BC426*COS(BB426+L$12)-BE$100</f>
        <v>-45.77989698865095</v>
      </c>
      <c r="BG426" s="120">
        <v>6.994310116066827</v>
      </c>
      <c r="BH426" s="53">
        <v>12.47550717042759</v>
      </c>
      <c r="BI426" s="15">
        <f t="shared" si="96"/>
        <v>-4.163270787747457</v>
      </c>
      <c r="BJ426" s="29">
        <f aca="true" t="shared" si="98" ref="BJ426:BJ489">F$2*(BJ$100-BH426*COS(BG426+K$12))</f>
        <v>31.760333987913732</v>
      </c>
    </row>
    <row r="427" spans="20:62" ht="12.75">
      <c r="T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B427" s="120">
        <v>7.044783527052071</v>
      </c>
      <c r="BC427" s="53">
        <v>27.562625019288433</v>
      </c>
      <c r="BD427" s="15">
        <f t="shared" si="95"/>
        <v>-10.497234744092413</v>
      </c>
      <c r="BE427" s="29">
        <f t="shared" si="97"/>
        <v>-45.48541466567346</v>
      </c>
      <c r="BG427" s="120">
        <v>7.0354877988740405</v>
      </c>
      <c r="BH427" s="53">
        <v>12.439965954864542</v>
      </c>
      <c r="BI427" s="15">
        <f t="shared" si="96"/>
        <v>-4.630638303258577</v>
      </c>
      <c r="BJ427" s="29">
        <f t="shared" si="98"/>
        <v>31.54599245896962</v>
      </c>
    </row>
    <row r="428" spans="20:62" ht="12.75">
      <c r="T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B428" s="120">
        <v>7.076516786179241</v>
      </c>
      <c r="BC428" s="53">
        <v>27.570498725039144</v>
      </c>
      <c r="BD428" s="15">
        <f t="shared" si="95"/>
        <v>-11.303777556099316</v>
      </c>
      <c r="BE428" s="29">
        <f t="shared" si="97"/>
        <v>-45.14670978298375</v>
      </c>
      <c r="BG428" s="120">
        <v>7.07956723109223</v>
      </c>
      <c r="BH428" s="53">
        <v>12.429779482923117</v>
      </c>
      <c r="BI428" s="15">
        <f t="shared" si="96"/>
        <v>-5.130711642610945</v>
      </c>
      <c r="BJ428" s="29">
        <f t="shared" si="98"/>
        <v>31.32144937870028</v>
      </c>
    </row>
    <row r="429" spans="20:62" ht="12.75">
      <c r="T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B429" s="120">
        <v>7.10825004530641</v>
      </c>
      <c r="BC429" s="53">
        <v>27.551050627366134</v>
      </c>
      <c r="BD429" s="15">
        <f t="shared" si="95"/>
        <v>-12.087407300969952</v>
      </c>
      <c r="BE429" s="29">
        <f t="shared" si="97"/>
        <v>-44.757927526595395</v>
      </c>
      <c r="BG429" s="120">
        <v>7.122739582696847</v>
      </c>
      <c r="BH429" s="53">
        <v>12.455271706609278</v>
      </c>
      <c r="BI429" s="15">
        <f t="shared" si="96"/>
        <v>-5.626067596760171</v>
      </c>
      <c r="BJ429" s="29">
        <f t="shared" si="98"/>
        <v>31.11220755215393</v>
      </c>
    </row>
    <row r="430" spans="20:62" ht="12.75">
      <c r="T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B430" s="120">
        <v>7.13998330443358</v>
      </c>
      <c r="BC430" s="53">
        <v>27.51514998093038</v>
      </c>
      <c r="BD430" s="15">
        <f t="shared" si="95"/>
        <v>-12.850073429647937</v>
      </c>
      <c r="BE430" s="29">
        <f t="shared" si="97"/>
        <v>-44.33020943859196</v>
      </c>
      <c r="BG430" s="120">
        <v>7.165249402992556</v>
      </c>
      <c r="BH430" s="53">
        <v>12.504339570249153</v>
      </c>
      <c r="BI430" s="15">
        <f t="shared" si="96"/>
        <v>-6.117225059061659</v>
      </c>
      <c r="BJ430" s="29">
        <f t="shared" si="98"/>
        <v>30.90587298958166</v>
      </c>
    </row>
    <row r="431" spans="20:62" ht="12.75">
      <c r="T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B431" s="120">
        <v>7.17171656356075</v>
      </c>
      <c r="BC431" s="53">
        <v>27.45336474961976</v>
      </c>
      <c r="BD431" s="15">
        <f t="shared" si="95"/>
        <v>-13.584977527869158</v>
      </c>
      <c r="BE431" s="29">
        <f t="shared" si="97"/>
        <v>-43.85656349189787</v>
      </c>
      <c r="BG431" s="120">
        <v>7.210018975816563</v>
      </c>
      <c r="BH431" s="53">
        <v>12.592534185185752</v>
      </c>
      <c r="BI431" s="15">
        <f t="shared" si="96"/>
        <v>-6.645728690382386</v>
      </c>
      <c r="BJ431" s="29">
        <f t="shared" si="98"/>
        <v>30.69608374027149</v>
      </c>
    </row>
    <row r="432" spans="20:62" ht="12.75">
      <c r="T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B432" s="120">
        <v>7.20344982268792</v>
      </c>
      <c r="BC432" s="53">
        <v>27.36385502457162</v>
      </c>
      <c r="BD432" s="15">
        <f t="shared" si="95"/>
        <v>-14.288319101384403</v>
      </c>
      <c r="BE432" s="29">
        <f t="shared" si="97"/>
        <v>-43.33719132763811</v>
      </c>
      <c r="BG432" s="120">
        <v>7.252449226622095</v>
      </c>
      <c r="BH432" s="53">
        <v>12.713892327469386</v>
      </c>
      <c r="BI432" s="15">
        <f t="shared" si="96"/>
        <v>-7.1618104567855205</v>
      </c>
      <c r="BJ432" s="29">
        <f t="shared" si="98"/>
        <v>30.504833606276804</v>
      </c>
    </row>
    <row r="433" spans="20:62" ht="12.75">
      <c r="T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B433" s="120">
        <v>7.235183081815089</v>
      </c>
      <c r="BC433" s="53">
        <v>27.253753903703377</v>
      </c>
      <c r="BD433" s="15">
        <f t="shared" si="95"/>
        <v>-14.961125665563099</v>
      </c>
      <c r="BE433" s="29">
        <f t="shared" si="97"/>
        <v>-42.78007508027259</v>
      </c>
      <c r="BG433" s="120">
        <v>7.2966317782649295</v>
      </c>
      <c r="BH433" s="53">
        <v>12.874147622438532</v>
      </c>
      <c r="BI433" s="15">
        <f t="shared" si="96"/>
        <v>-7.714833674152717</v>
      </c>
      <c r="BJ433" s="29">
        <f t="shared" si="98"/>
        <v>30.306552206460655</v>
      </c>
    </row>
    <row r="434" spans="20:62" ht="12.75">
      <c r="T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B434" s="120">
        <v>7.266916340942259</v>
      </c>
      <c r="BC434" s="53">
        <v>27.10366319851274</v>
      </c>
      <c r="BD434" s="15">
        <f t="shared" si="95"/>
        <v>-15.590025912910292</v>
      </c>
      <c r="BE434" s="29">
        <f t="shared" si="97"/>
        <v>-42.17114455352271</v>
      </c>
      <c r="BG434" s="120">
        <v>7.340177275046715</v>
      </c>
      <c r="BH434" s="53">
        <v>13.089697275045243</v>
      </c>
      <c r="BI434" s="15">
        <f t="shared" si="96"/>
        <v>-8.292740036642357</v>
      </c>
      <c r="BJ434" s="29">
        <f t="shared" si="98"/>
        <v>30.127716299195775</v>
      </c>
    </row>
    <row r="435" spans="20:62" ht="12.75">
      <c r="T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B435" s="120">
        <v>7.298649600069428</v>
      </c>
      <c r="BC435" s="53">
        <v>26.92642647670533</v>
      </c>
      <c r="BD435" s="15">
        <f t="shared" si="95"/>
        <v>-16.17912639001193</v>
      </c>
      <c r="BE435" s="29">
        <f t="shared" si="97"/>
        <v>-41.52366864782668</v>
      </c>
      <c r="BG435" s="120">
        <v>7.378850394650815</v>
      </c>
      <c r="BH435" s="53">
        <v>13.321998667888458</v>
      </c>
      <c r="BI435" s="15">
        <f t="shared" si="96"/>
        <v>-8.832121702764406</v>
      </c>
      <c r="BJ435" s="29">
        <f t="shared" si="98"/>
        <v>29.973428434333893</v>
      </c>
    </row>
    <row r="436" spans="20:62" ht="12.75">
      <c r="T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B436" s="120">
        <v>7.330382859196598</v>
      </c>
      <c r="BC436" s="53">
        <v>26.72234637855054</v>
      </c>
      <c r="BD436" s="15">
        <f t="shared" si="95"/>
        <v>-16.72614388900019</v>
      </c>
      <c r="BE436" s="29">
        <f t="shared" si="97"/>
        <v>-40.840343245246586</v>
      </c>
      <c r="BG436" s="120">
        <v>7.41563543932945</v>
      </c>
      <c r="BH436" s="53">
        <v>13.581842276815795</v>
      </c>
      <c r="BI436" s="15">
        <f t="shared" si="96"/>
        <v>-9.372243983245115</v>
      </c>
      <c r="BJ436" s="29">
        <f t="shared" si="98"/>
        <v>29.82992789143576</v>
      </c>
    </row>
    <row r="437" spans="20:62" ht="12.75">
      <c r="T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B437" s="120">
        <v>7.362116118323767</v>
      </c>
      <c r="BC437" s="53">
        <v>26.49073620588296</v>
      </c>
      <c r="BD437" s="15">
        <f t="shared" si="95"/>
        <v>-17.22831576082458</v>
      </c>
      <c r="BE437" s="29">
        <f t="shared" si="97"/>
        <v>-40.12322640072912</v>
      </c>
      <c r="BG437" s="120">
        <v>7.450443474722681</v>
      </c>
      <c r="BH437" s="53">
        <v>13.867123501161775</v>
      </c>
      <c r="BI437" s="15">
        <f t="shared" si="96"/>
        <v>-9.912584768658709</v>
      </c>
      <c r="BJ437" s="29">
        <f t="shared" si="98"/>
        <v>29.69730773981256</v>
      </c>
    </row>
    <row r="438" spans="20:62" ht="12.75">
      <c r="T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B438" s="120">
        <v>7.3938493774509375</v>
      </c>
      <c r="BC438" s="53">
        <v>26.23186846989943</v>
      </c>
      <c r="BD438" s="15">
        <f t="shared" si="95"/>
        <v>-17.683600791512216</v>
      </c>
      <c r="BE438" s="29">
        <f t="shared" si="97"/>
        <v>-39.37527255210962</v>
      </c>
      <c r="BG438" s="120">
        <v>7.482946901679165</v>
      </c>
      <c r="BH438" s="53">
        <v>14.171614005005617</v>
      </c>
      <c r="BI438" s="15">
        <f t="shared" si="96"/>
        <v>-10.446951901917625</v>
      </c>
      <c r="BJ438" s="29">
        <f t="shared" si="98"/>
        <v>29.5757944561217</v>
      </c>
    </row>
    <row r="439" spans="20:62" ht="12.75">
      <c r="T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B439" s="120">
        <v>7.425582636578106</v>
      </c>
      <c r="BC439" s="53">
        <v>25.94712471666734</v>
      </c>
      <c r="BD439" s="15">
        <f t="shared" si="95"/>
        <v>-18.090905604343607</v>
      </c>
      <c r="BE439" s="29">
        <f t="shared" si="97"/>
        <v>-38.600333746387946</v>
      </c>
      <c r="BG439" s="120">
        <v>7.513078308350307</v>
      </c>
      <c r="BH439" s="53">
        <v>14.488614635547705</v>
      </c>
      <c r="BI439" s="15">
        <f t="shared" si="96"/>
        <v>-10.970730166269728</v>
      </c>
      <c r="BJ439" s="29">
        <f t="shared" si="98"/>
        <v>29.46377481115789</v>
      </c>
    </row>
    <row r="440" spans="20:62" ht="12.75">
      <c r="T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B440" s="120">
        <v>7.4573158957052765</v>
      </c>
      <c r="BC440" s="53">
        <v>25.638580445217166</v>
      </c>
      <c r="BD440" s="15">
        <f t="shared" si="95"/>
        <v>-18.4499145760045</v>
      </c>
      <c r="BE440" s="29">
        <f t="shared" si="97"/>
        <v>-37.80273741265676</v>
      </c>
      <c r="BG440" s="120">
        <v>7.541063877938203</v>
      </c>
      <c r="BH440" s="53">
        <v>14.813209653436454</v>
      </c>
      <c r="BI440" s="15">
        <f t="shared" si="96"/>
        <v>-11.482867683904411</v>
      </c>
      <c r="BJ440" s="29">
        <f t="shared" si="98"/>
        <v>29.35814778632004</v>
      </c>
    </row>
    <row r="441" spans="20:62" ht="12.75">
      <c r="T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B441" s="120">
        <v>7.489049154832446</v>
      </c>
      <c r="BC441" s="53">
        <v>25.308465737370263</v>
      </c>
      <c r="BD441" s="15">
        <f t="shared" si="95"/>
        <v>-18.76076113809231</v>
      </c>
      <c r="BE441" s="29">
        <f t="shared" si="97"/>
        <v>-36.98682664593625</v>
      </c>
      <c r="BG441" s="120">
        <v>7.567303132795097</v>
      </c>
      <c r="BH441" s="53">
        <v>15.142971423286752</v>
      </c>
      <c r="BI441" s="15">
        <f t="shared" si="96"/>
        <v>-11.98543918217803</v>
      </c>
      <c r="BJ441" s="29">
        <f t="shared" si="98"/>
        <v>29.255205623690422</v>
      </c>
    </row>
    <row r="442" spans="20:62" ht="12.75">
      <c r="T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B442" s="120">
        <v>7.5207824139596156</v>
      </c>
      <c r="BC442" s="53">
        <v>24.958796471387885</v>
      </c>
      <c r="BD442" s="15">
        <f t="shared" si="95"/>
        <v>-19.0237526681092</v>
      </c>
      <c r="BE442" s="29">
        <f t="shared" si="97"/>
        <v>-36.1566814576129</v>
      </c>
      <c r="BG442" s="120">
        <v>7.592327778167808</v>
      </c>
      <c r="BH442" s="53">
        <v>15.478696844572351</v>
      </c>
      <c r="BI442" s="15">
        <f t="shared" si="96"/>
        <v>-12.484043448602504</v>
      </c>
      <c r="BJ442" s="29">
        <f t="shared" si="98"/>
        <v>29.150886032487726</v>
      </c>
    </row>
    <row r="443" spans="20:62" ht="12.75">
      <c r="T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B443" s="120">
        <v>7.552515673086785</v>
      </c>
      <c r="BC443" s="53">
        <v>24.590252079041065</v>
      </c>
      <c r="BD443" s="15">
        <f t="shared" si="95"/>
        <v>-19.2384583089434</v>
      </c>
      <c r="BE443" s="29">
        <f t="shared" si="97"/>
        <v>-35.31542422546075</v>
      </c>
      <c r="BG443" s="120">
        <v>7.617493071297834</v>
      </c>
      <c r="BH443" s="53">
        <v>15.836443485952708</v>
      </c>
      <c r="BI443" s="15">
        <f t="shared" si="96"/>
        <v>-13.004115155912107</v>
      </c>
      <c r="BJ443" s="29">
        <f t="shared" si="98"/>
        <v>29.038026958111544</v>
      </c>
    </row>
    <row r="444" spans="20:62" ht="12.75">
      <c r="T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B444" s="120">
        <v>7.584248932213955</v>
      </c>
      <c r="BC444" s="53">
        <v>24.191348405413496</v>
      </c>
      <c r="BD444" s="15">
        <f t="shared" si="95"/>
        <v>-19.394886984926714</v>
      </c>
      <c r="BE444" s="29">
        <f t="shared" si="97"/>
        <v>-34.458896794500696</v>
      </c>
      <c r="BG444" s="120">
        <v>7.6415592534487295</v>
      </c>
      <c r="BH444" s="53">
        <v>16.211023131775786</v>
      </c>
      <c r="BI444" s="15">
        <f t="shared" si="96"/>
        <v>-13.530481035393272</v>
      </c>
      <c r="BJ444" s="29">
        <f t="shared" si="98"/>
        <v>28.928793531593875</v>
      </c>
    </row>
    <row r="445" spans="20:62" ht="12.75">
      <c r="T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B445" s="120">
        <v>7.615982191341125</v>
      </c>
      <c r="BC445" s="53">
        <v>23.772346922398214</v>
      </c>
      <c r="BD445" s="15">
        <f t="shared" si="95"/>
        <v>-19.500171498466745</v>
      </c>
      <c r="BE445" s="29">
        <f t="shared" si="97"/>
        <v>-33.596609493886376</v>
      </c>
      <c r="BG445" s="120">
        <v>7.664286092530828</v>
      </c>
      <c r="BH445" s="53">
        <v>16.58178900010658</v>
      </c>
      <c r="BI445" s="15">
        <f t="shared" si="96"/>
        <v>-14.043912051108428</v>
      </c>
      <c r="BJ445" s="29">
        <f t="shared" si="98"/>
        <v>28.81613638419841</v>
      </c>
    </row>
    <row r="446" spans="20:62" ht="12.75">
      <c r="T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B446" s="120">
        <v>7.647715450468294</v>
      </c>
      <c r="BC446" s="53">
        <v>23.33621433391748</v>
      </c>
      <c r="BD446" s="15">
        <f t="shared" si="95"/>
        <v>-19.55625766877121</v>
      </c>
      <c r="BE446" s="29">
        <f t="shared" si="97"/>
        <v>-32.73309410281581</v>
      </c>
      <c r="BG446" s="120">
        <v>7.686931105706765</v>
      </c>
      <c r="BH446" s="53">
        <v>16.962310226017877</v>
      </c>
      <c r="BI446" s="15">
        <f t="shared" si="96"/>
        <v>-14.566715882159045</v>
      </c>
      <c r="BJ446" s="29">
        <f t="shared" si="98"/>
        <v>28.690843262430064</v>
      </c>
    </row>
    <row r="447" spans="20:62" ht="12.75">
      <c r="T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B447" s="120">
        <v>7.679448709595464</v>
      </c>
      <c r="BC447" s="53">
        <v>22.881618146080463</v>
      </c>
      <c r="BD447" s="15">
        <f t="shared" si="95"/>
        <v>-19.56176700679999</v>
      </c>
      <c r="BE447" s="29">
        <f t="shared" si="97"/>
        <v>-31.87037154240381</v>
      </c>
      <c r="BG447" s="120">
        <v>7.7102307609784475</v>
      </c>
      <c r="BH447" s="53">
        <v>17.36502823123458</v>
      </c>
      <c r="BI447" s="15">
        <f t="shared" si="96"/>
        <v>-15.115792701037448</v>
      </c>
      <c r="BJ447" s="29">
        <f t="shared" si="98"/>
        <v>28.547339731801756</v>
      </c>
    </row>
    <row r="448" spans="20:62" ht="12.75">
      <c r="T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B448" s="120">
        <v>7.7111819687226335</v>
      </c>
      <c r="BC448" s="53">
        <v>22.39636170675482</v>
      </c>
      <c r="BD448" s="15">
        <f t="shared" si="95"/>
        <v>-19.505911085710483</v>
      </c>
      <c r="BE448" s="29">
        <f t="shared" si="97"/>
        <v>-31.005291927802304</v>
      </c>
      <c r="BG448" s="120">
        <v>7.733489075944813</v>
      </c>
      <c r="BH448" s="53">
        <v>17.790079460771583</v>
      </c>
      <c r="BI448" s="15">
        <f t="shared" si="96"/>
        <v>-15.685244496566453</v>
      </c>
      <c r="BJ448" s="29">
        <f t="shared" si="98"/>
        <v>28.39404743276441</v>
      </c>
    </row>
    <row r="449" spans="20:62" ht="12.75">
      <c r="T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B449" s="120">
        <v>7.742915227849803</v>
      </c>
      <c r="BC449" s="53">
        <v>21.894762212042323</v>
      </c>
      <c r="BD449" s="15">
        <f t="shared" si="95"/>
        <v>-19.400801909457822</v>
      </c>
      <c r="BE449" s="29">
        <f t="shared" si="97"/>
        <v>-30.14837413539007</v>
      </c>
      <c r="BG449" s="120">
        <v>7.7573290237567285</v>
      </c>
      <c r="BH449" s="53">
        <v>18.228415802754366</v>
      </c>
      <c r="BI449" s="15">
        <f t="shared" si="96"/>
        <v>-16.272177027877465</v>
      </c>
      <c r="BJ449" s="29">
        <f t="shared" si="98"/>
        <v>28.21531481146779</v>
      </c>
    </row>
    <row r="450" spans="20:62" ht="12.75">
      <c r="T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B450" s="120">
        <v>7.7746484869769725</v>
      </c>
      <c r="BC450" s="53">
        <v>21.376075530525803</v>
      </c>
      <c r="BD450" s="15">
        <f t="shared" si="95"/>
        <v>-19.246020103287073</v>
      </c>
      <c r="BE450" s="29">
        <f t="shared" si="97"/>
        <v>-29.302005981002907</v>
      </c>
      <c r="BG450" s="120">
        <v>7.78251615029314</v>
      </c>
      <c r="BH450" s="53">
        <v>18.69255772572381</v>
      </c>
      <c r="BI450" s="15">
        <f t="shared" si="96"/>
        <v>-16.89338197190548</v>
      </c>
      <c r="BJ450" s="29">
        <f t="shared" si="98"/>
        <v>28.001584835569503</v>
      </c>
    </row>
    <row r="451" spans="20:62" ht="12.75">
      <c r="T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B451" s="120">
        <v>7.806381746104142</v>
      </c>
      <c r="BC451" s="53">
        <v>20.839089631314906</v>
      </c>
      <c r="BD451" s="15">
        <f t="shared" si="95"/>
        <v>-19.04081634747918</v>
      </c>
      <c r="BE451" s="29">
        <f t="shared" si="97"/>
        <v>-28.46846913459251</v>
      </c>
      <c r="BG451" s="120">
        <v>7.809409888880758</v>
      </c>
      <c r="BH451" s="53">
        <v>19.187794168938144</v>
      </c>
      <c r="BI451" s="15">
        <f t="shared" si="96"/>
        <v>-17.55554787743442</v>
      </c>
      <c r="BJ451" s="29">
        <f t="shared" si="98"/>
        <v>27.744300084103436</v>
      </c>
    </row>
    <row r="452" spans="20:62" ht="12.75">
      <c r="T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B452" s="120">
        <v>7.838115005231312</v>
      </c>
      <c r="BC452" s="53">
        <v>20.28380656652994</v>
      </c>
      <c r="BD452" s="15">
        <f t="shared" si="95"/>
        <v>-18.785647200549956</v>
      </c>
      <c r="BE452" s="29">
        <f t="shared" si="97"/>
        <v>-27.650638410281378</v>
      </c>
      <c r="BG452" s="120">
        <v>7.838472333116696</v>
      </c>
      <c r="BH452" s="53">
        <v>19.71939973999797</v>
      </c>
      <c r="BI452" s="15">
        <f t="shared" si="96"/>
        <v>-18.265583941750883</v>
      </c>
      <c r="BJ452" s="29">
        <f t="shared" si="98"/>
        <v>27.43122933118636</v>
      </c>
    </row>
    <row r="453" spans="20:62" ht="12.75">
      <c r="T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B453" s="120">
        <v>7.869848264358481</v>
      </c>
      <c r="BC453" s="53">
        <v>19.712839523358134</v>
      </c>
      <c r="BD453" s="15">
        <f t="shared" si="95"/>
        <v>-18.483566269275176</v>
      </c>
      <c r="BE453" s="29">
        <f t="shared" si="97"/>
        <v>-26.852285753161752</v>
      </c>
      <c r="BG453" s="120">
        <v>7.870222504418225</v>
      </c>
      <c r="BH453" s="53">
        <v>20.290517718870465</v>
      </c>
      <c r="BI453" s="15">
        <f t="shared" si="96"/>
        <v>-19.02785923792698</v>
      </c>
      <c r="BJ453" s="29">
        <f t="shared" si="98"/>
        <v>27.04596921093423</v>
      </c>
    </row>
    <row r="454" spans="20:62" ht="12.75">
      <c r="T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B454" s="120">
        <v>7.9015815234856515</v>
      </c>
      <c r="BC454" s="53">
        <v>19.13148856169279</v>
      </c>
      <c r="BD454" s="15">
        <f t="shared" si="95"/>
        <v>-18.140433788753356</v>
      </c>
      <c r="BE454" s="29">
        <f t="shared" si="97"/>
        <v>-26.077706519900225</v>
      </c>
      <c r="BG454" s="120">
        <v>7.905045484466344</v>
      </c>
      <c r="BH454" s="53">
        <v>20.89920602500095</v>
      </c>
      <c r="BI454" s="15">
        <f t="shared" si="96"/>
        <v>-19.839458711580235</v>
      </c>
      <c r="BJ454" s="29">
        <f t="shared" si="98"/>
        <v>26.570592858101854</v>
      </c>
    </row>
    <row r="455" spans="20:62" ht="12.75">
      <c r="T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B455" s="120">
        <v>7.933314782612821</v>
      </c>
      <c r="BC455" s="53">
        <v>18.545867937388046</v>
      </c>
      <c r="BD455" s="15">
        <f t="shared" si="95"/>
        <v>-17.763226661878782</v>
      </c>
      <c r="BE455" s="29">
        <f t="shared" si="97"/>
        <v>-25.33075943086505</v>
      </c>
      <c r="BG455" s="120">
        <v>7.943039180560789</v>
      </c>
      <c r="BH455" s="53">
        <v>21.538402838204107</v>
      </c>
      <c r="BI455" s="15">
        <f t="shared" si="96"/>
        <v>-20.688702336144075</v>
      </c>
      <c r="BJ455" s="29">
        <f t="shared" si="98"/>
        <v>25.990024412903956</v>
      </c>
    </row>
    <row r="456" spans="20:62" ht="12.75">
      <c r="T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B456" s="120">
        <v>7.9650480417399905</v>
      </c>
      <c r="BC456" s="53">
        <v>17.961108682816906</v>
      </c>
      <c r="BD456" s="15">
        <f t="shared" si="95"/>
        <v>-17.35828448485282</v>
      </c>
      <c r="BE456" s="29">
        <f t="shared" si="97"/>
        <v>-24.614258863444785</v>
      </c>
      <c r="BG456" s="120">
        <v>7.984030520128513</v>
      </c>
      <c r="BH456" s="53">
        <v>22.19858941506553</v>
      </c>
      <c r="BI456" s="15">
        <f t="shared" si="96"/>
        <v>-21.55792688656814</v>
      </c>
      <c r="BJ456" s="29">
        <f t="shared" si="98"/>
        <v>25.294635055605053</v>
      </c>
    </row>
    <row r="457" spans="20:62" ht="12.75">
      <c r="T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B457" s="120">
        <v>7.99678130086716</v>
      </c>
      <c r="BC457" s="53">
        <v>17.381726269027848</v>
      </c>
      <c r="BD457" s="15">
        <f t="shared" si="95"/>
        <v>-16.9315688374587</v>
      </c>
      <c r="BE457" s="29">
        <f t="shared" si="97"/>
        <v>-23.930188900525046</v>
      </c>
      <c r="BG457" s="120">
        <v>8.027060039376272</v>
      </c>
      <c r="BH457" s="53">
        <v>22.860267916370685</v>
      </c>
      <c r="BI457" s="15">
        <f t="shared" si="96"/>
        <v>-22.414503680314787</v>
      </c>
      <c r="BJ457" s="29">
        <f t="shared" si="98"/>
        <v>24.49242406428887</v>
      </c>
    </row>
    <row r="458" spans="20:62" ht="12.75">
      <c r="T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B458" s="120">
        <v>8.02851455999433</v>
      </c>
      <c r="BC458" s="53">
        <v>16.83354933051408</v>
      </c>
      <c r="BD458" s="15">
        <f t="shared" si="95"/>
        <v>-16.51009740958084</v>
      </c>
      <c r="BE458" s="29">
        <f t="shared" si="97"/>
        <v>-23.28406251295604</v>
      </c>
      <c r="BG458" s="120">
        <v>8.070726385536831</v>
      </c>
      <c r="BH458" s="53">
        <v>23.483695608948455</v>
      </c>
      <c r="BI458" s="15">
        <f t="shared" si="96"/>
        <v>-23.205279570901034</v>
      </c>
      <c r="BJ458" s="29">
        <f t="shared" si="98"/>
        <v>23.605406979810766</v>
      </c>
    </row>
    <row r="459" spans="20:62" ht="12.75">
      <c r="T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B459" s="120">
        <v>8.0602478191215</v>
      </c>
      <c r="BC459" s="53">
        <v>16.30854109461456</v>
      </c>
      <c r="BD459" s="15">
        <f t="shared" si="95"/>
        <v>-16.088070980089523</v>
      </c>
      <c r="BE459" s="29">
        <f t="shared" si="97"/>
        <v>-22.67254275444439</v>
      </c>
      <c r="BG459" s="120">
        <v>8.114903815070724</v>
      </c>
      <c r="BH459" s="53">
        <v>24.078132884346513</v>
      </c>
      <c r="BI459" s="15">
        <f t="shared" si="96"/>
        <v>-23.932711971282995</v>
      </c>
      <c r="BJ459" s="29">
        <f t="shared" si="98"/>
        <v>22.6423059807404</v>
      </c>
    </row>
    <row r="460" spans="20:62" ht="12.75">
      <c r="T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B460" s="120">
        <v>8.091981078248669</v>
      </c>
      <c r="BC460" s="53">
        <v>15.81385804634405</v>
      </c>
      <c r="BD460" s="15">
        <f t="shared" si="95"/>
        <v>-15.67444363686808</v>
      </c>
      <c r="BE460" s="29">
        <f t="shared" si="97"/>
        <v>-22.09521430516456</v>
      </c>
      <c r="BG460" s="120">
        <v>8.157264502321633</v>
      </c>
      <c r="BH460" s="53">
        <v>24.612283770143637</v>
      </c>
      <c r="BI460" s="15">
        <f t="shared" si="96"/>
        <v>-24.55606973956128</v>
      </c>
      <c r="BJ460" s="29">
        <f t="shared" si="98"/>
        <v>21.66251355720147</v>
      </c>
    </row>
    <row r="461" spans="20:62" ht="12.75">
      <c r="T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B461" s="120">
        <v>8.123714337375839</v>
      </c>
      <c r="BC461" s="53">
        <v>15.36716799675088</v>
      </c>
      <c r="BD461" s="15">
        <f t="shared" si="95"/>
        <v>-15.288622145908237</v>
      </c>
      <c r="BE461" s="29">
        <f t="shared" si="97"/>
        <v>-21.551736163143932</v>
      </c>
      <c r="BG461" s="120">
        <v>8.197491889363466</v>
      </c>
      <c r="BH461" s="53">
        <v>25.07527435800271</v>
      </c>
      <c r="BI461" s="15">
        <f t="shared" si="96"/>
        <v>-25.065881272713778</v>
      </c>
      <c r="BJ461" s="29">
        <f t="shared" si="98"/>
        <v>20.686279936560034</v>
      </c>
    </row>
    <row r="462" spans="20:62" ht="12.75">
      <c r="T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B462" s="120">
        <v>8.15544759650301</v>
      </c>
      <c r="BC462" s="53">
        <v>14.95345142431889</v>
      </c>
      <c r="BD462" s="15">
        <f t="shared" si="95"/>
        <v>-14.917438159623154</v>
      </c>
      <c r="BE462" s="29">
        <f t="shared" si="97"/>
        <v>-21.03718284467281</v>
      </c>
      <c r="BG462" s="120">
        <v>8.23685276280572</v>
      </c>
      <c r="BH462" s="53">
        <v>25.498223477274866</v>
      </c>
      <c r="BI462" s="15">
        <f t="shared" si="96"/>
        <v>-25.49639109382777</v>
      </c>
      <c r="BJ462" s="29">
        <f t="shared" si="98"/>
        <v>19.694317668762096</v>
      </c>
    </row>
    <row r="463" spans="20:62" ht="12.75">
      <c r="T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B463" s="120">
        <v>8.187180855630178</v>
      </c>
      <c r="BC463" s="53">
        <v>14.574847974854688</v>
      </c>
      <c r="BD463" s="15">
        <f t="shared" si="95"/>
        <v>-14.564500862320823</v>
      </c>
      <c r="BE463" s="29">
        <f t="shared" si="97"/>
        <v>-20.549097551972135</v>
      </c>
      <c r="BG463" s="120">
        <v>8.273708882316082</v>
      </c>
      <c r="BH463" s="53">
        <v>25.86529042324197</v>
      </c>
      <c r="BI463" s="15">
        <f t="shared" si="96"/>
        <v>-25.83444168478964</v>
      </c>
      <c r="BJ463" s="29">
        <f t="shared" si="98"/>
        <v>18.737117775144352</v>
      </c>
    </row>
    <row r="464" spans="20:62" ht="12.75">
      <c r="T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B464" s="120">
        <v>8.218914114757347</v>
      </c>
      <c r="BC464" s="53">
        <v>14.233188486225611</v>
      </c>
      <c r="BD464" s="15">
        <f t="shared" si="95"/>
        <v>-14.232936543158585</v>
      </c>
      <c r="BE464" s="29">
        <f t="shared" si="97"/>
        <v>-20.0846867335905</v>
      </c>
      <c r="BG464" s="120">
        <v>8.307780074955787</v>
      </c>
      <c r="BH464" s="53">
        <v>26.17695240577847</v>
      </c>
      <c r="BI464" s="15">
        <f t="shared" si="96"/>
        <v>-26.087019898631283</v>
      </c>
      <c r="BJ464" s="29">
        <f t="shared" si="98"/>
        <v>17.831998601751685</v>
      </c>
    </row>
    <row r="465" spans="20:62" ht="12.75">
      <c r="T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B465" s="120">
        <v>8.250647373884517</v>
      </c>
      <c r="BC465" s="53">
        <v>13.928744380934894</v>
      </c>
      <c r="BD465" s="15">
        <f t="shared" si="95"/>
        <v>-13.924114880768613</v>
      </c>
      <c r="BE465" s="29">
        <f t="shared" si="97"/>
        <v>-19.640911129964362</v>
      </c>
      <c r="BG465" s="120">
        <v>8.339240043742407</v>
      </c>
      <c r="BH465" s="53">
        <v>26.438700201530278</v>
      </c>
      <c r="BI465" s="15">
        <f t="shared" si="96"/>
        <v>-26.26595499665847</v>
      </c>
      <c r="BJ465" s="29">
        <f t="shared" si="98"/>
        <v>16.98263749941955</v>
      </c>
    </row>
    <row r="466" spans="20:62" ht="12.75">
      <c r="T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B466" s="120">
        <v>8.282380633011687</v>
      </c>
      <c r="BC466" s="53">
        <v>13.660048873518361</v>
      </c>
      <c r="BD466" s="15">
        <f t="shared" si="95"/>
        <v>-13.637460344122301</v>
      </c>
      <c r="BE466" s="29">
        <f t="shared" si="97"/>
        <v>-19.21475444006229</v>
      </c>
      <c r="BG466" s="120">
        <v>8.368595670860987</v>
      </c>
      <c r="BH466" s="53">
        <v>26.658873513701913</v>
      </c>
      <c r="BI466" s="15">
        <f t="shared" si="96"/>
        <v>-26.383977551908128</v>
      </c>
      <c r="BJ466" s="29">
        <f t="shared" si="98"/>
        <v>16.181457665552806</v>
      </c>
    </row>
    <row r="467" spans="20:62" ht="12.75">
      <c r="T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B467" s="120">
        <v>8.314113892138856</v>
      </c>
      <c r="BC467" s="53">
        <v>13.424236874437476</v>
      </c>
      <c r="BD467" s="15">
        <f t="shared" si="95"/>
        <v>-13.370806802868692</v>
      </c>
      <c r="BE467" s="29">
        <f t="shared" si="97"/>
        <v>-18.803479585896188</v>
      </c>
      <c r="BG467" s="120">
        <v>8.396455432203012</v>
      </c>
      <c r="BH467" s="53">
        <v>26.84597800126124</v>
      </c>
      <c r="BI467" s="15">
        <f t="shared" si="96"/>
        <v>-26.451725846240304</v>
      </c>
      <c r="BJ467" s="29">
        <f t="shared" si="98"/>
        <v>15.416035056902697</v>
      </c>
    </row>
    <row r="468" spans="20:62" ht="12.75">
      <c r="T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B468" s="120">
        <v>8.345847151266026</v>
      </c>
      <c r="BC468" s="53">
        <v>13.217925652630427</v>
      </c>
      <c r="BD468" s="15">
        <f t="shared" si="95"/>
        <v>-13.121308863918859</v>
      </c>
      <c r="BE468" s="29">
        <f t="shared" si="97"/>
        <v>-18.404753230340244</v>
      </c>
      <c r="BG468" s="120">
        <v>8.423236623025016</v>
      </c>
      <c r="BH468" s="53">
        <v>27.00623888418254</v>
      </c>
      <c r="BI468" s="15">
        <f t="shared" si="96"/>
        <v>-26.47660897744804</v>
      </c>
      <c r="BJ468" s="29">
        <f t="shared" si="98"/>
        <v>14.677771545221791</v>
      </c>
    </row>
    <row r="469" spans="20:62" ht="12.75">
      <c r="T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B469" s="120">
        <v>8.377580410393197</v>
      </c>
      <c r="BC469" s="53">
        <v>13.038237020688378</v>
      </c>
      <c r="BD469" s="15">
        <f t="shared" si="95"/>
        <v>-12.886491630005006</v>
      </c>
      <c r="BE469" s="29">
        <f t="shared" si="97"/>
        <v>-18.01657919808734</v>
      </c>
      <c r="BG469" s="120">
        <v>8.449101439422044</v>
      </c>
      <c r="BH469" s="53">
        <v>27.14325671739709</v>
      </c>
      <c r="BI469" s="15">
        <f t="shared" si="96"/>
        <v>-26.46369753270119</v>
      </c>
      <c r="BJ469" s="29">
        <f t="shared" si="98"/>
        <v>13.964347746578905</v>
      </c>
    </row>
    <row r="470" spans="20:62" ht="12.75">
      <c r="T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B470" s="120">
        <v>8.409313669520365</v>
      </c>
      <c r="BC470" s="53">
        <v>12.883021322097903</v>
      </c>
      <c r="BD470" s="15">
        <f t="shared" si="95"/>
        <v>-12.664491155140537</v>
      </c>
      <c r="BE470" s="29">
        <f t="shared" si="97"/>
        <v>-17.637183425020822</v>
      </c>
      <c r="BG470" s="120">
        <v>8.471205102522823</v>
      </c>
      <c r="BH470" s="53">
        <v>27.247064762730137</v>
      </c>
      <c r="BI470" s="15">
        <f t="shared" si="96"/>
        <v>-26.42450812856071</v>
      </c>
      <c r="BJ470" s="29">
        <f t="shared" si="98"/>
        <v>13.355610761850329</v>
      </c>
    </row>
    <row r="471" spans="20:62" ht="12.75">
      <c r="T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B471" s="120">
        <v>8.441046928647534</v>
      </c>
      <c r="BC471" s="53">
        <v>12.763769696446737</v>
      </c>
      <c r="BD471" s="15">
        <f t="shared" si="95"/>
        <v>-12.466671985317953</v>
      </c>
      <c r="BE471" s="29">
        <f t="shared" si="97"/>
        <v>-17.26213468658143</v>
      </c>
      <c r="BG471" s="120">
        <v>8.493068000168932</v>
      </c>
      <c r="BH471" s="53">
        <v>27.325139185345574</v>
      </c>
      <c r="BI471" s="15">
        <f t="shared" si="96"/>
        <v>-26.34822221258282</v>
      </c>
      <c r="BJ471" s="29">
        <f t="shared" si="98"/>
        <v>12.758838647367018</v>
      </c>
    </row>
    <row r="472" spans="20:62" ht="12.75">
      <c r="T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B472" s="120">
        <v>8.472780187774704</v>
      </c>
      <c r="BC472" s="53">
        <v>12.661914331365612</v>
      </c>
      <c r="BD472" s="15">
        <f t="shared" si="95"/>
        <v>-12.274787508309297</v>
      </c>
      <c r="BE472" s="29">
        <f t="shared" si="97"/>
        <v>-16.892965053190434</v>
      </c>
      <c r="BG472" s="120">
        <v>8.518114939280752</v>
      </c>
      <c r="BH472" s="53">
        <v>27.403650781849212</v>
      </c>
      <c r="BI472" s="15">
        <f t="shared" si="96"/>
        <v>-26.233767788519735</v>
      </c>
      <c r="BJ472" s="29">
        <f t="shared" si="98"/>
        <v>12.07854156158292</v>
      </c>
    </row>
    <row r="473" spans="20:62" ht="12.75">
      <c r="T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B473" s="120">
        <v>8.504513446901875</v>
      </c>
      <c r="BC473" s="53">
        <v>12.577568421317483</v>
      </c>
      <c r="BD473" s="15">
        <f t="shared" si="95"/>
        <v>-12.088958610816254</v>
      </c>
      <c r="BE473" s="29">
        <f t="shared" si="97"/>
        <v>-16.52835671491233</v>
      </c>
      <c r="BG473" s="120">
        <v>8.541271023813785</v>
      </c>
      <c r="BH473" s="53">
        <v>27.464523948946564</v>
      </c>
      <c r="BI473" s="15">
        <f t="shared" si="96"/>
        <v>-26.101172600520442</v>
      </c>
      <c r="BJ473" s="29">
        <f t="shared" si="98"/>
        <v>11.4543072475018</v>
      </c>
    </row>
    <row r="474" spans="20:62" ht="12.75">
      <c r="T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B474" s="120">
        <v>8.536246706029043</v>
      </c>
      <c r="BC474" s="53">
        <v>12.515155846016503</v>
      </c>
      <c r="BD474" s="15">
        <f t="shared" si="95"/>
        <v>-11.913313055564503</v>
      </c>
      <c r="BE474" s="29">
        <f t="shared" si="97"/>
        <v>-16.16566852108514</v>
      </c>
      <c r="BG474" s="120">
        <v>8.562973799526082</v>
      </c>
      <c r="BH474" s="53">
        <v>27.50672026048248</v>
      </c>
      <c r="BI474" s="15">
        <f t="shared" si="96"/>
        <v>-25.949382483464564</v>
      </c>
      <c r="BJ474" s="29">
        <f t="shared" si="98"/>
        <v>10.875899594190127</v>
      </c>
    </row>
    <row r="475" spans="20:62" ht="12.75">
      <c r="T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B475" s="120">
        <v>8.567979965156214</v>
      </c>
      <c r="BC475" s="53">
        <v>12.473101669030434</v>
      </c>
      <c r="BD475" s="15">
        <f t="shared" si="95"/>
        <v>-11.7460569125782</v>
      </c>
      <c r="BE475" s="29">
        <f t="shared" si="97"/>
        <v>-15.803762131093656</v>
      </c>
      <c r="BG475" s="120">
        <v>8.58622616405894</v>
      </c>
      <c r="BH475" s="53">
        <v>27.53697519572649</v>
      </c>
      <c r="BI475" s="15">
        <f t="shared" si="96"/>
        <v>-25.758530904645525</v>
      </c>
      <c r="BJ475" s="29">
        <f t="shared" si="98"/>
        <v>10.26433933600408</v>
      </c>
    </row>
    <row r="476" spans="20:62" ht="12.75">
      <c r="T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B476" s="120">
        <v>8.599713224283384</v>
      </c>
      <c r="BC476" s="53">
        <v>12.44485188371782</v>
      </c>
      <c r="BD476" s="15">
        <f t="shared" si="95"/>
        <v>-11.580717113350978</v>
      </c>
      <c r="BE476" s="29">
        <f t="shared" si="97"/>
        <v>-15.443539800655035</v>
      </c>
      <c r="BG476" s="120">
        <v>8.611141404395042</v>
      </c>
      <c r="BH476" s="53">
        <v>27.559069515643696</v>
      </c>
      <c r="BI476" s="15">
        <f t="shared" si="96"/>
        <v>-25.52846140276709</v>
      </c>
      <c r="BJ476" s="29">
        <f t="shared" si="98"/>
        <v>9.617323515802264</v>
      </c>
    </row>
    <row r="477" spans="20:62" ht="12.75">
      <c r="T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B477" s="120">
        <v>8.631446483410553</v>
      </c>
      <c r="BC477" s="53">
        <v>12.429475671278617</v>
      </c>
      <c r="BD477" s="15">
        <f t="shared" si="95"/>
        <v>-11.41619693780521</v>
      </c>
      <c r="BE477" s="29">
        <f t="shared" si="97"/>
        <v>-15.08448243415264</v>
      </c>
      <c r="BG477" s="120">
        <v>8.633776789616162</v>
      </c>
      <c r="BH477" s="53">
        <v>27.570686671909083</v>
      </c>
      <c r="BI477" s="15">
        <f t="shared" si="96"/>
        <v>-25.29758534335095</v>
      </c>
      <c r="BJ477" s="29">
        <f t="shared" si="98"/>
        <v>9.037566905268687</v>
      </c>
    </row>
    <row r="478" spans="20:62" ht="12.75">
      <c r="T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B478" s="120">
        <v>8.663179742537721</v>
      </c>
      <c r="BC478" s="53">
        <v>12.435997917258621</v>
      </c>
      <c r="BD478" s="15">
        <f t="shared" si="95"/>
        <v>-11.260395835866984</v>
      </c>
      <c r="BE478" s="29">
        <f t="shared" si="97"/>
        <v>-14.721976713043958</v>
      </c>
      <c r="BG478" s="120">
        <v>8.655874499080637</v>
      </c>
      <c r="BH478" s="53">
        <v>27.565600469356625</v>
      </c>
      <c r="BI478" s="15">
        <f t="shared" si="96"/>
        <v>-25.044563092159333</v>
      </c>
      <c r="BJ478" s="29">
        <f t="shared" si="98"/>
        <v>8.483395085397575</v>
      </c>
    </row>
    <row r="479" spans="20:62" ht="12.75">
      <c r="T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B479" s="120">
        <v>8.694913001664892</v>
      </c>
      <c r="BC479" s="53">
        <v>12.457283195365104</v>
      </c>
      <c r="BD479" s="15">
        <f t="shared" si="95"/>
        <v>-11.106242739485879</v>
      </c>
      <c r="BE479" s="29">
        <f t="shared" si="97"/>
        <v>-14.357724145245733</v>
      </c>
      <c r="BG479" s="120">
        <v>8.680180051095116</v>
      </c>
      <c r="BH479" s="53">
        <v>27.549257248629058</v>
      </c>
      <c r="BI479" s="15">
        <f t="shared" si="96"/>
        <v>-24.7425977068559</v>
      </c>
      <c r="BJ479" s="29">
        <f t="shared" si="98"/>
        <v>7.885321561517623</v>
      </c>
    </row>
    <row r="480" spans="20:62" ht="12.75">
      <c r="T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B480" s="120">
        <v>8.726646260792062</v>
      </c>
      <c r="BC480" s="53">
        <v>12.492471027620883</v>
      </c>
      <c r="BD480" s="15">
        <f t="shared" si="95"/>
        <v>-10.95248357785331</v>
      </c>
      <c r="BE480" s="29">
        <f t="shared" si="97"/>
        <v>-13.991261708744444</v>
      </c>
      <c r="BG480" s="120">
        <v>8.705213503652008</v>
      </c>
      <c r="BH480" s="53">
        <v>27.521510406902554</v>
      </c>
      <c r="BI480" s="15">
        <f t="shared" si="96"/>
        <v>-24.406997960716957</v>
      </c>
      <c r="BJ480" s="29">
        <f t="shared" si="98"/>
        <v>7.2826108959895475</v>
      </c>
    </row>
    <row r="481" spans="20:62" ht="12.75">
      <c r="T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B481" s="120">
        <v>8.758379519919231</v>
      </c>
      <c r="BC481" s="53">
        <v>12.540386568525328</v>
      </c>
      <c r="BD481" s="15">
        <f t="shared" si="95"/>
        <v>-10.797581076135561</v>
      </c>
      <c r="BE481" s="29">
        <f t="shared" si="97"/>
        <v>-13.622419095587286</v>
      </c>
      <c r="BG481" s="120">
        <v>8.72662891021212</v>
      </c>
      <c r="BH481" s="53">
        <v>27.490696595017436</v>
      </c>
      <c r="BI481" s="15">
        <f t="shared" si="96"/>
        <v>-24.102058618730833</v>
      </c>
      <c r="BJ481" s="29">
        <f t="shared" si="98"/>
        <v>6.777701802690805</v>
      </c>
    </row>
    <row r="482" spans="20:62" ht="12.75">
      <c r="T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B482" s="120">
        <v>8.7901127790464</v>
      </c>
      <c r="BC482" s="53">
        <v>12.617695147591485</v>
      </c>
      <c r="BD482" s="15">
        <f t="shared" si="95"/>
        <v>-10.655081137997538</v>
      </c>
      <c r="BE482" s="29">
        <f t="shared" si="97"/>
        <v>-13.241636530916468</v>
      </c>
      <c r="BG482" s="120">
        <v>8.748049417512558</v>
      </c>
      <c r="BH482" s="53">
        <v>27.43803474438558</v>
      </c>
      <c r="BI482" s="15">
        <f t="shared" si="96"/>
        <v>-23.767705298891084</v>
      </c>
      <c r="BJ482" s="29">
        <f t="shared" si="98"/>
        <v>6.2908083586531305</v>
      </c>
    </row>
    <row r="483" spans="20:62" ht="12.75">
      <c r="T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B483" s="120">
        <v>8.821846038173572</v>
      </c>
      <c r="BC483" s="53">
        <v>12.710609820838407</v>
      </c>
      <c r="BD483" s="15">
        <f t="shared" si="95"/>
        <v>-10.512131627219695</v>
      </c>
      <c r="BE483" s="29">
        <f t="shared" si="97"/>
        <v>-12.85474348468852</v>
      </c>
      <c r="BG483" s="120">
        <v>8.77293616267107</v>
      </c>
      <c r="BH483" s="53">
        <v>27.36677679547093</v>
      </c>
      <c r="BI483" s="15">
        <f t="shared" si="96"/>
        <v>-23.358382628796594</v>
      </c>
      <c r="BJ483" s="29">
        <f t="shared" si="98"/>
        <v>5.740742195336406</v>
      </c>
    </row>
    <row r="484" spans="20:62" ht="12.75">
      <c r="T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B484" s="120">
        <v>8.85357929730074</v>
      </c>
      <c r="BC484" s="53">
        <v>12.821907405929021</v>
      </c>
      <c r="BD484" s="15">
        <f t="shared" si="95"/>
        <v>-10.370150671934535</v>
      </c>
      <c r="BE484" s="29">
        <f t="shared" si="97"/>
        <v>-12.459357814642496</v>
      </c>
      <c r="BG484" s="120">
        <v>8.79688106061706</v>
      </c>
      <c r="BH484" s="53">
        <v>27.28544333962356</v>
      </c>
      <c r="BI484" s="15">
        <f t="shared" si="96"/>
        <v>-22.9418966912706</v>
      </c>
      <c r="BJ484" s="29">
        <f t="shared" si="98"/>
        <v>5.229597349873137</v>
      </c>
    </row>
    <row r="485" spans="20:62" ht="12.75">
      <c r="T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B485" s="120">
        <v>8.885312556427909</v>
      </c>
      <c r="BC485" s="53">
        <v>12.956556700279117</v>
      </c>
      <c r="BD485" s="15">
        <f t="shared" si="95"/>
        <v>-10.232015609798639</v>
      </c>
      <c r="BE485" s="29">
        <f t="shared" si="97"/>
        <v>-12.051527310961895</v>
      </c>
      <c r="BG485" s="120">
        <v>8.818726575583895</v>
      </c>
      <c r="BH485" s="53">
        <v>27.197172790215596</v>
      </c>
      <c r="BI485" s="15">
        <f t="shared" si="96"/>
        <v>-22.540623923394495</v>
      </c>
      <c r="BJ485" s="29">
        <f t="shared" si="98"/>
        <v>4.781377167268408</v>
      </c>
    </row>
    <row r="486" spans="20:62" ht="12.75">
      <c r="T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B486" s="120">
        <v>8.91704581555508</v>
      </c>
      <c r="BC486" s="53">
        <v>13.124888570538914</v>
      </c>
      <c r="BD486" s="15">
        <f t="shared" si="95"/>
        <v>-10.104266816128138</v>
      </c>
      <c r="BE486" s="29">
        <f t="shared" si="97"/>
        <v>-11.623455838022773</v>
      </c>
      <c r="BG486" s="120">
        <v>8.842256740535127</v>
      </c>
      <c r="BH486" s="53">
        <v>27.078692863591208</v>
      </c>
      <c r="BI486" s="15">
        <f t="shared" si="96"/>
        <v>-22.07971310578069</v>
      </c>
      <c r="BJ486" s="29">
        <f t="shared" si="98"/>
        <v>4.323843699199671</v>
      </c>
    </row>
    <row r="487" spans="20:62" ht="12.75">
      <c r="T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B487" s="120">
        <v>8.94877907468225</v>
      </c>
      <c r="BC487" s="53">
        <v>13.317570777909932</v>
      </c>
      <c r="BD487" s="15">
        <f t="shared" si="95"/>
        <v>-9.97777038404772</v>
      </c>
      <c r="BE487" s="29">
        <f t="shared" si="97"/>
        <v>-11.179467726499675</v>
      </c>
      <c r="BG487" s="120">
        <v>8.868790439487634</v>
      </c>
      <c r="BH487" s="53">
        <v>26.92922864744859</v>
      </c>
      <c r="BI487" s="15">
        <f t="shared" si="96"/>
        <v>-21.536510257659558</v>
      </c>
      <c r="BJ487" s="29">
        <f t="shared" si="98"/>
        <v>3.8333033223144035</v>
      </c>
    </row>
    <row r="488" spans="20:62" ht="12.75">
      <c r="T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B488" s="120">
        <v>8.980512333809418</v>
      </c>
      <c r="BC488" s="53">
        <v>13.538244293546693</v>
      </c>
      <c r="BD488" s="15">
        <f t="shared" si="95"/>
        <v>-9.85350191667523</v>
      </c>
      <c r="BE488" s="29">
        <f t="shared" si="97"/>
        <v>-10.71600524936452</v>
      </c>
      <c r="BG488" s="120">
        <v>8.896076210661121</v>
      </c>
      <c r="BH488" s="53">
        <v>26.756126844825076</v>
      </c>
      <c r="BI488" s="15">
        <f t="shared" si="96"/>
        <v>-20.951877045225103</v>
      </c>
      <c r="BJ488" s="29">
        <f t="shared" si="98"/>
        <v>3.3594119088855976</v>
      </c>
    </row>
    <row r="489" spans="20:62" ht="12.75">
      <c r="T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B489" s="120">
        <v>9.012245592936587</v>
      </c>
      <c r="BC489" s="53">
        <v>13.790082587373654</v>
      </c>
      <c r="BD489" s="15">
        <f aca="true" t="shared" si="99" ref="BD489:BD504">BC489*SIN(BB489+L$12)</f>
        <v>-9.731702158491489</v>
      </c>
      <c r="BE489" s="29">
        <f t="shared" si="97"/>
        <v>-10.22961869398138</v>
      </c>
      <c r="BG489" s="120">
        <v>8.924617966417294</v>
      </c>
      <c r="BH489" s="53">
        <v>26.553421681268638</v>
      </c>
      <c r="BI489" s="15">
        <f aca="true" t="shared" si="100" ref="BI489:BI504">BH489*SIN(BG489+K$12)</f>
        <v>-20.31338687584553</v>
      </c>
      <c r="BJ489" s="29">
        <f t="shared" si="98"/>
        <v>2.89881534467586</v>
      </c>
    </row>
    <row r="490" spans="20:62" ht="12.75">
      <c r="T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B490" s="120">
        <v>9.04397885206376</v>
      </c>
      <c r="BC490" s="53">
        <v>14.076366337118104</v>
      </c>
      <c r="BD490" s="15">
        <f t="shared" si="99"/>
        <v>-9.612302714820194</v>
      </c>
      <c r="BE490" s="29">
        <f aca="true" t="shared" si="101" ref="BE490:BE504">BC490*COS(BB490+L$12)-BE$100</f>
        <v>-9.71662867657634</v>
      </c>
      <c r="BG490" s="120">
        <v>8.954948944922783</v>
      </c>
      <c r="BH490" s="53">
        <v>26.313583212951173</v>
      </c>
      <c r="BI490" s="15">
        <f t="shared" si="100"/>
        <v>-19.606719703186563</v>
      </c>
      <c r="BJ490" s="29">
        <f aca="true" t="shared" si="102" ref="BJ490:BJ504">F$2*(BJ$100-BH490*COS(BG490+K$12))</f>
        <v>2.4506067345454525</v>
      </c>
    </row>
    <row r="491" spans="20:62" ht="12.75">
      <c r="T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B491" s="120">
        <v>9.075712111190928</v>
      </c>
      <c r="BC491" s="53">
        <v>14.399342740434506</v>
      </c>
      <c r="BD491" s="15">
        <f t="shared" si="99"/>
        <v>-9.494146345535052</v>
      </c>
      <c r="BE491" s="29">
        <f t="shared" si="101"/>
        <v>-9.174000899405758</v>
      </c>
      <c r="BG491" s="120">
        <v>8.98766852947648</v>
      </c>
      <c r="BH491" s="53">
        <v>26.02779544891215</v>
      </c>
      <c r="BI491" s="15">
        <f t="shared" si="100"/>
        <v>-18.81552274002053</v>
      </c>
      <c r="BJ491" s="29">
        <f t="shared" si="102"/>
        <v>2.0160560512944663</v>
      </c>
    </row>
    <row r="492" spans="20:62" ht="12.75">
      <c r="T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B492" s="120">
        <v>9.107445370318096</v>
      </c>
      <c r="BC492" s="53">
        <v>14.759613774726262</v>
      </c>
      <c r="BD492" s="15">
        <f t="shared" si="99"/>
        <v>-9.374709449003873</v>
      </c>
      <c r="BE492" s="29">
        <f t="shared" si="101"/>
        <v>-8.599955196322837</v>
      </c>
      <c r="BG492" s="120">
        <v>9.02313527946068</v>
      </c>
      <c r="BH492" s="53">
        <v>25.688866147742342</v>
      </c>
      <c r="BI492" s="15">
        <f t="shared" si="100"/>
        <v>-17.929437418590904</v>
      </c>
      <c r="BJ492" s="29">
        <f t="shared" si="102"/>
        <v>1.6029046366157331</v>
      </c>
    </row>
    <row r="493" spans="20:62" ht="12.75">
      <c r="T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B493" s="120">
        <v>9.139178629445267</v>
      </c>
      <c r="BC493" s="53">
        <v>15.156087280304945</v>
      </c>
      <c r="BD493" s="15">
        <f t="shared" si="99"/>
        <v>-9.250270961851589</v>
      </c>
      <c r="BE493" s="29">
        <f t="shared" si="101"/>
        <v>-7.9941902072144</v>
      </c>
      <c r="BG493" s="120">
        <v>9.061290199944557</v>
      </c>
      <c r="BH493" s="53">
        <v>25.293740702095228</v>
      </c>
      <c r="BI493" s="15">
        <f t="shared" si="100"/>
        <v>-16.949837374335612</v>
      </c>
      <c r="BJ493" s="29">
        <f t="shared" si="102"/>
        <v>1.2256469701775217</v>
      </c>
    </row>
    <row r="494" spans="20:62" ht="12.75">
      <c r="T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B494" s="120">
        <v>9.170911888572437</v>
      </c>
      <c r="BC494" s="53">
        <v>15.586713119931332</v>
      </c>
      <c r="BD494" s="15">
        <f t="shared" si="99"/>
        <v>-9.116564487645983</v>
      </c>
      <c r="BE494" s="29">
        <f t="shared" si="101"/>
        <v>-7.357457620176563</v>
      </c>
      <c r="BG494" s="120">
        <v>9.101270545931346</v>
      </c>
      <c r="BH494" s="53">
        <v>24.848681287476342</v>
      </c>
      <c r="BI494" s="15">
        <f t="shared" si="100"/>
        <v>-15.901086491318292</v>
      </c>
      <c r="BJ494" s="29">
        <f t="shared" si="102"/>
        <v>0.9051732104689698</v>
      </c>
    </row>
    <row r="495" spans="20:62" ht="12.75">
      <c r="T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B495" s="120">
        <v>9.202645147699606</v>
      </c>
      <c r="BC495" s="53">
        <v>16.05538322843769</v>
      </c>
      <c r="BD495" s="15">
        <f t="shared" si="99"/>
        <v>-8.972775794435536</v>
      </c>
      <c r="BE495" s="29">
        <f t="shared" si="101"/>
        <v>-6.685923796417942</v>
      </c>
      <c r="BG495" s="120">
        <v>9.142428852693975</v>
      </c>
      <c r="BH495" s="53">
        <v>24.354138426152904</v>
      </c>
      <c r="BI495" s="15">
        <f t="shared" si="100"/>
        <v>-14.801369941232961</v>
      </c>
      <c r="BJ495" s="29">
        <f t="shared" si="102"/>
        <v>0.6597955971767782</v>
      </c>
    </row>
    <row r="496" spans="20:62" ht="12.75">
      <c r="T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B496" s="120">
        <v>9.234378406826774</v>
      </c>
      <c r="BC496" s="53">
        <v>16.568064469718824</v>
      </c>
      <c r="BD496" s="15">
        <f t="shared" si="99"/>
        <v>-8.81871610555935</v>
      </c>
      <c r="BE496" s="29">
        <f t="shared" si="101"/>
        <v>-5.973916921595416</v>
      </c>
      <c r="BG496" s="120">
        <v>9.18586730457451</v>
      </c>
      <c r="BH496" s="53">
        <v>23.78629551774441</v>
      </c>
      <c r="BI496" s="15">
        <f t="shared" si="100"/>
        <v>-13.622360998421003</v>
      </c>
      <c r="BJ496" s="29">
        <f t="shared" si="102"/>
        <v>0.5007914189789204</v>
      </c>
    </row>
    <row r="497" spans="20:62" ht="12.75">
      <c r="T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B497" s="120">
        <v>9.266111665953945</v>
      </c>
      <c r="BC497" s="53">
        <v>17.104158036753212</v>
      </c>
      <c r="BD497" s="15">
        <f t="shared" si="99"/>
        <v>-8.640062049695405</v>
      </c>
      <c r="BE497" s="29">
        <f t="shared" si="101"/>
        <v>-5.238511256528264</v>
      </c>
      <c r="BG497" s="120">
        <v>9.22988040479486</v>
      </c>
      <c r="BH497" s="53">
        <v>23.17702998826975</v>
      </c>
      <c r="BI497" s="15">
        <f t="shared" si="100"/>
        <v>-12.424613582275331</v>
      </c>
      <c r="BJ497" s="29">
        <f t="shared" si="102"/>
        <v>0.4346301745074399</v>
      </c>
    </row>
    <row r="498" spans="20:62" ht="12.75">
      <c r="T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B498" s="120">
        <v>9.297844925081115</v>
      </c>
      <c r="BC498" s="53">
        <v>17.67064940303169</v>
      </c>
      <c r="BD498" s="15">
        <f t="shared" si="99"/>
        <v>-8.437864383803365</v>
      </c>
      <c r="BE498" s="29">
        <f t="shared" si="101"/>
        <v>-4.474076679134125</v>
      </c>
      <c r="BG498" s="120">
        <v>9.273411847039636</v>
      </c>
      <c r="BH498" s="53">
        <v>22.530127206654637</v>
      </c>
      <c r="BI498" s="15">
        <f t="shared" si="100"/>
        <v>-11.238708738801831</v>
      </c>
      <c r="BJ498" s="29">
        <f t="shared" si="102"/>
        <v>0.47314521402848086</v>
      </c>
    </row>
    <row r="499" spans="20:62" ht="12.75">
      <c r="T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B499" s="120">
        <v>9.329578184208284</v>
      </c>
      <c r="BC499" s="53">
        <v>18.253107939101263</v>
      </c>
      <c r="BD499" s="15">
        <f t="shared" si="99"/>
        <v>-8.202761779104332</v>
      </c>
      <c r="BE499" s="29">
        <f t="shared" si="101"/>
        <v>-3.6938462955929836</v>
      </c>
      <c r="BG499" s="120">
        <v>9.315582239145348</v>
      </c>
      <c r="BH499" s="53">
        <v>21.86647522960494</v>
      </c>
      <c r="BI499" s="15">
        <f t="shared" si="100"/>
        <v>-10.098999319114347</v>
      </c>
      <c r="BJ499" s="29">
        <f t="shared" si="102"/>
        <v>0.60533703001121</v>
      </c>
    </row>
    <row r="500" spans="20:62" ht="12.75">
      <c r="T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B500" s="120">
        <v>9.361311443335454</v>
      </c>
      <c r="BC500" s="53">
        <v>18.838858798129337</v>
      </c>
      <c r="BD500" s="15">
        <f t="shared" si="99"/>
        <v>-7.927767107207715</v>
      </c>
      <c r="BE500" s="29">
        <f t="shared" si="101"/>
        <v>-2.9104385805331283</v>
      </c>
      <c r="BG500" s="120">
        <v>9.355108276152034</v>
      </c>
      <c r="BH500" s="53">
        <v>21.215556546346843</v>
      </c>
      <c r="BI500" s="15">
        <f t="shared" si="100"/>
        <v>-9.047139817140705</v>
      </c>
      <c r="BJ500" s="29">
        <f t="shared" si="102"/>
        <v>0.8101823692785537</v>
      </c>
    </row>
    <row r="501" spans="20:62" ht="12.75">
      <c r="T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B501" s="120">
        <v>9.393044702462625</v>
      </c>
      <c r="BC501" s="53">
        <v>19.423070722043605</v>
      </c>
      <c r="BD501" s="15">
        <f t="shared" si="99"/>
        <v>-7.610468909957191</v>
      </c>
      <c r="BE501" s="29">
        <f t="shared" si="101"/>
        <v>-2.1300128918881853</v>
      </c>
      <c r="BG501" s="120">
        <v>9.391523054671941</v>
      </c>
      <c r="BH501" s="53">
        <v>20.5905154434667</v>
      </c>
      <c r="BI501" s="15">
        <f t="shared" si="100"/>
        <v>-8.096721263178607</v>
      </c>
      <c r="BJ501" s="29">
        <f t="shared" si="102"/>
        <v>1.06821638054058</v>
      </c>
    </row>
    <row r="502" spans="20:62" ht="12.75">
      <c r="T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B502" s="120">
        <v>9.424777961589793</v>
      </c>
      <c r="BC502" s="53">
        <v>20</v>
      </c>
      <c r="BD502" s="15">
        <f t="shared" si="99"/>
        <v>-7.24876071305253</v>
      </c>
      <c r="BE502" s="29">
        <f t="shared" si="101"/>
        <v>-1.3598425938806464</v>
      </c>
      <c r="BG502" s="120">
        <v>9.424777962</v>
      </c>
      <c r="BH502" s="53">
        <v>20</v>
      </c>
      <c r="BI502" s="15">
        <f t="shared" si="100"/>
        <v>-7.248760705406207</v>
      </c>
      <c r="BJ502" s="29">
        <f t="shared" si="102"/>
        <v>1.359842590907153</v>
      </c>
    </row>
    <row r="503" spans="20:62" ht="12.75">
      <c r="T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B503" s="120"/>
      <c r="BC503" s="53"/>
      <c r="BD503" s="15">
        <f t="shared" si="99"/>
        <v>0</v>
      </c>
      <c r="BE503" s="29">
        <f t="shared" si="101"/>
        <v>-20</v>
      </c>
      <c r="BG503" s="120"/>
      <c r="BH503" s="53"/>
      <c r="BI503" s="15">
        <f t="shared" si="100"/>
        <v>0</v>
      </c>
      <c r="BJ503" s="29">
        <f t="shared" si="102"/>
        <v>20</v>
      </c>
    </row>
    <row r="504" spans="20:62" ht="13.5" thickBot="1">
      <c r="T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B504" s="122"/>
      <c r="BC504" s="132"/>
      <c r="BD504" s="88">
        <f t="shared" si="99"/>
        <v>0</v>
      </c>
      <c r="BE504" s="31">
        <f t="shared" si="101"/>
        <v>-20</v>
      </c>
      <c r="BG504" s="122"/>
      <c r="BH504" s="132"/>
      <c r="BI504" s="88">
        <f t="shared" si="100"/>
        <v>0</v>
      </c>
      <c r="BJ504" s="31">
        <f t="shared" si="102"/>
        <v>20</v>
      </c>
    </row>
    <row r="505" spans="20:52" ht="12.75">
      <c r="T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</row>
    <row r="506" spans="33:50" ht="12.75"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 s="14"/>
      <c r="AV506" s="14"/>
      <c r="AW506" s="14"/>
      <c r="AX506" s="15"/>
    </row>
  </sheetData>
  <sheetProtection/>
  <conditionalFormatting sqref="D7">
    <cfRule type="expression" priority="1" dxfId="0" stopIfTrue="1">
      <formula>D7&lt;&gt;"OK"</formula>
    </cfRule>
  </conditionalFormatting>
  <printOptions/>
  <pageMargins left="0.3937007874015748" right="0.3937007874015748" top="0.4724409448818898" bottom="0.4724409448818898" header="0.2755905511811024" footer="0.2755905511811024"/>
  <pageSetup orientation="landscape" paperSize="9" scale="60" r:id="rId3"/>
  <headerFooter alignWithMargins="0">
    <oddHeader>&amp;L&amp;F&amp;Rle &amp;D à &amp;T</oddHeader>
    <oddFooter>&amp;Cdessin de l'engrènement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O210"/>
  <sheetViews>
    <sheetView zoomScalePageLayoutView="0" workbookViewId="0" topLeftCell="A1">
      <pane ySplit="7350" topLeftCell="A203" activePane="topLeft" state="split"/>
      <selection pane="topLeft" activeCell="N15" sqref="N15"/>
      <selection pane="bottomLeft" activeCell="Q210" sqref="Q1:R210"/>
    </sheetView>
  </sheetViews>
  <sheetFormatPr defaultColWidth="11.421875" defaultRowHeight="12.75"/>
  <cols>
    <col min="14" max="14" width="13.00390625" style="0" bestFit="1" customWidth="1"/>
  </cols>
  <sheetData>
    <row r="1" spans="2:15" ht="12.75">
      <c r="B1" s="160" t="s">
        <v>46</v>
      </c>
      <c r="C1" s="161"/>
      <c r="E1" s="160" t="s">
        <v>54</v>
      </c>
      <c r="F1" s="161"/>
      <c r="H1" s="160" t="s">
        <v>53</v>
      </c>
      <c r="I1" s="161"/>
      <c r="K1" s="160" t="s">
        <v>58</v>
      </c>
      <c r="L1" s="161"/>
      <c r="N1" s="160" t="s">
        <v>57</v>
      </c>
      <c r="O1" s="161"/>
    </row>
    <row r="2" spans="2:15" ht="12.75">
      <c r="B2" s="162"/>
      <c r="C2" s="163">
        <v>1</v>
      </c>
      <c r="E2" s="162"/>
      <c r="F2" s="163">
        <v>1</v>
      </c>
      <c r="H2" s="162"/>
      <c r="I2" s="163">
        <v>1</v>
      </c>
      <c r="K2" s="162"/>
      <c r="L2" s="163">
        <v>1</v>
      </c>
      <c r="N2" s="162"/>
      <c r="O2" s="163">
        <v>1</v>
      </c>
    </row>
    <row r="3" spans="1:15" ht="12.75">
      <c r="A3" t="s">
        <v>13</v>
      </c>
      <c r="B3" s="162">
        <v>4</v>
      </c>
      <c r="C3" s="163">
        <v>5</v>
      </c>
      <c r="E3" s="162">
        <v>5</v>
      </c>
      <c r="F3" s="163">
        <v>5</v>
      </c>
      <c r="H3" s="162">
        <v>11</v>
      </c>
      <c r="I3" s="163">
        <v>26</v>
      </c>
      <c r="K3" s="162">
        <v>1</v>
      </c>
      <c r="L3" s="163">
        <v>1</v>
      </c>
      <c r="N3" s="162">
        <v>1</v>
      </c>
      <c r="O3" s="163">
        <v>1</v>
      </c>
    </row>
    <row r="4" spans="1:15" ht="12.75">
      <c r="A4" t="s">
        <v>14</v>
      </c>
      <c r="B4" s="162">
        <v>5</v>
      </c>
      <c r="C4" s="163">
        <v>5</v>
      </c>
      <c r="E4" s="162">
        <v>5</v>
      </c>
      <c r="F4" s="163">
        <v>5</v>
      </c>
      <c r="H4" s="162">
        <v>5</v>
      </c>
      <c r="I4" s="163">
        <v>5</v>
      </c>
      <c r="K4" s="162">
        <v>5</v>
      </c>
      <c r="L4" s="163">
        <v>5</v>
      </c>
      <c r="N4" s="162">
        <v>5</v>
      </c>
      <c r="O4" s="163">
        <v>5</v>
      </c>
    </row>
    <row r="5" spans="1:15" ht="12.75">
      <c r="A5" t="s">
        <v>21</v>
      </c>
      <c r="B5" s="162">
        <f>B11</f>
        <v>18.384776310850235</v>
      </c>
      <c r="C5" s="163"/>
      <c r="E5" s="162">
        <v>15</v>
      </c>
      <c r="F5" s="163"/>
      <c r="H5" s="162">
        <v>13.616235604145038</v>
      </c>
      <c r="I5" s="163"/>
      <c r="K5" s="162">
        <v>20</v>
      </c>
      <c r="L5" s="163"/>
      <c r="N5" s="162">
        <v>20</v>
      </c>
      <c r="O5" s="163"/>
    </row>
    <row r="6" spans="1:15" ht="12.75">
      <c r="A6" t="s">
        <v>20</v>
      </c>
      <c r="B6" s="162">
        <v>5</v>
      </c>
      <c r="C6" s="163">
        <v>5</v>
      </c>
      <c r="E6" s="162">
        <v>3</v>
      </c>
      <c r="F6" s="163">
        <v>3</v>
      </c>
      <c r="H6" s="162">
        <v>10</v>
      </c>
      <c r="I6" s="163">
        <v>10</v>
      </c>
      <c r="K6" s="162">
        <v>0</v>
      </c>
      <c r="L6" s="163">
        <v>0</v>
      </c>
      <c r="N6" s="162">
        <v>0</v>
      </c>
      <c r="O6" s="163">
        <v>0</v>
      </c>
    </row>
    <row r="7" spans="2:15" ht="12.75">
      <c r="B7" s="162"/>
      <c r="C7" s="163"/>
      <c r="E7" s="162"/>
      <c r="F7" s="163"/>
      <c r="H7" s="162"/>
      <c r="I7" s="163"/>
      <c r="K7" s="162"/>
      <c r="L7" s="163"/>
      <c r="N7" s="162"/>
      <c r="O7" s="163"/>
    </row>
    <row r="8" spans="1:15" ht="12.75">
      <c r="A8" t="s">
        <v>47</v>
      </c>
      <c r="B8" s="162">
        <v>100</v>
      </c>
      <c r="C8" s="163"/>
      <c r="E8" s="162">
        <v>100</v>
      </c>
      <c r="F8" s="163"/>
      <c r="H8" s="162">
        <v>200</v>
      </c>
      <c r="I8" s="163"/>
      <c r="K8" s="162">
        <v>199</v>
      </c>
      <c r="L8" s="163"/>
      <c r="N8" s="162">
        <v>199</v>
      </c>
      <c r="O8" s="163"/>
    </row>
    <row r="9" spans="2:15" ht="12.75">
      <c r="B9" s="162"/>
      <c r="C9" s="163"/>
      <c r="D9" s="155"/>
      <c r="E9" s="162"/>
      <c r="F9" s="163"/>
      <c r="H9" s="162"/>
      <c r="I9" s="163"/>
      <c r="K9" s="162" t="s">
        <v>59</v>
      </c>
      <c r="L9" s="163">
        <v>9</v>
      </c>
      <c r="N9" s="162"/>
      <c r="O9" s="163"/>
    </row>
    <row r="10" spans="1:15" ht="12.75">
      <c r="A10" s="156" t="s">
        <v>51</v>
      </c>
      <c r="B10" s="162" t="s">
        <v>21</v>
      </c>
      <c r="C10" s="163" t="s">
        <v>50</v>
      </c>
      <c r="D10" s="155"/>
      <c r="E10" s="162" t="s">
        <v>21</v>
      </c>
      <c r="F10" s="163" t="s">
        <v>50</v>
      </c>
      <c r="G10" s="155"/>
      <c r="H10" s="166" t="s">
        <v>21</v>
      </c>
      <c r="I10" s="163"/>
      <c r="K10" s="162" t="s">
        <v>52</v>
      </c>
      <c r="L10" s="163">
        <v>0.22</v>
      </c>
      <c r="N10" s="162"/>
      <c r="O10" s="163"/>
    </row>
    <row r="11" spans="1:15" ht="12.75">
      <c r="A11" s="155">
        <v>0</v>
      </c>
      <c r="B11" s="162">
        <f>13/COS(C11)</f>
        <v>18.384776310850235</v>
      </c>
      <c r="C11" s="163">
        <f>-PI()/B$3+A11*2*PI()/B$3/(B$8-1)</f>
        <v>-0.7853981633974483</v>
      </c>
      <c r="D11" s="155"/>
      <c r="E11" s="162">
        <f>15-5*COS($E$3*F11)</f>
        <v>20</v>
      </c>
      <c r="F11" s="163">
        <f>-PI()/E$3+A11*2*PI()/E$3/(E$8-1)</f>
        <v>-0.6283185307179586</v>
      </c>
      <c r="G11" s="155"/>
      <c r="H11" s="120">
        <v>11.7492</v>
      </c>
      <c r="I11" s="163"/>
      <c r="K11" s="162">
        <f>20+L$9*SIN(SIN(2*ABS(L11)))-(SIN(L11*4))^2*L$10</f>
        <v>19.999999999999996</v>
      </c>
      <c r="L11" s="163">
        <f aca="true" t="shared" si="0" ref="L11:L42">-PI()+A11*2*PI()/(K$8-1)</f>
        <v>-3.141592653589793</v>
      </c>
      <c r="N11" s="162">
        <v>20</v>
      </c>
      <c r="O11" s="163"/>
    </row>
    <row r="12" spans="1:15" ht="12.75">
      <c r="A12" s="155">
        <f>A11+1</f>
        <v>1</v>
      </c>
      <c r="B12" s="162">
        <f aca="true" t="shared" si="1" ref="B12:B75">13/COS(C12)</f>
        <v>18.09988250394178</v>
      </c>
      <c r="C12" s="163">
        <f aca="true" t="shared" si="2" ref="C12:C75">-PI()/B$3+A12*2*PI()/B$3/(B$8-1)</f>
        <v>-0.7695315338338634</v>
      </c>
      <c r="D12" s="155"/>
      <c r="E12" s="162">
        <f aca="true" t="shared" si="3" ref="E12:E75">15-5*COS($E$3*F12)</f>
        <v>19.98993338235942</v>
      </c>
      <c r="F12" s="163">
        <f aca="true" t="shared" si="4" ref="F12:F75">-PI()/E$3+A12*2*PI()/E$3/(E$8-1)</f>
        <v>-0.6156252270670908</v>
      </c>
      <c r="G12" s="155"/>
      <c r="H12" s="120">
        <v>11.7492</v>
      </c>
      <c r="I12" s="163"/>
      <c r="K12" s="162">
        <f aca="true" t="shared" si="5" ref="K12:K75">20+L$9*SIN(SIN(2*ABS(L12)))-(SIN(L12*4))^2*L$10</f>
        <v>19.426041696259453</v>
      </c>
      <c r="L12" s="163">
        <f t="shared" si="0"/>
        <v>-3.1098593944626236</v>
      </c>
      <c r="N12" s="162">
        <v>19.423070722043605</v>
      </c>
      <c r="O12" s="163"/>
    </row>
    <row r="13" spans="1:15" ht="12.75">
      <c r="A13" s="155">
        <f aca="true" t="shared" si="6" ref="A13:A76">A12+1</f>
        <v>2</v>
      </c>
      <c r="B13" s="162">
        <f t="shared" si="1"/>
        <v>17.828103134517992</v>
      </c>
      <c r="C13" s="163">
        <f t="shared" si="2"/>
        <v>-0.7536649042702787</v>
      </c>
      <c r="D13" s="155"/>
      <c r="E13" s="162">
        <f t="shared" si="3"/>
        <v>19.959774064153976</v>
      </c>
      <c r="F13" s="163">
        <f t="shared" si="4"/>
        <v>-0.6029319234162229</v>
      </c>
      <c r="G13" s="155"/>
      <c r="H13" s="120">
        <v>11.7492</v>
      </c>
      <c r="I13" s="163"/>
      <c r="K13" s="162">
        <f t="shared" si="5"/>
        <v>18.849832001267785</v>
      </c>
      <c r="L13" s="163">
        <f t="shared" si="0"/>
        <v>-3.0781261353354537</v>
      </c>
      <c r="N13" s="162">
        <v>18.838858798129337</v>
      </c>
      <c r="O13" s="163"/>
    </row>
    <row r="14" spans="1:15" ht="12.75">
      <c r="A14" s="155">
        <f t="shared" si="6"/>
        <v>3</v>
      </c>
      <c r="B14" s="162">
        <f t="shared" si="1"/>
        <v>17.568722250876505</v>
      </c>
      <c r="C14" s="163">
        <f t="shared" si="2"/>
        <v>-0.7377982747066938</v>
      </c>
      <c r="D14" s="155"/>
      <c r="E14" s="162">
        <f t="shared" si="3"/>
        <v>19.909643486313534</v>
      </c>
      <c r="F14" s="163">
        <f t="shared" si="4"/>
        <v>-0.5902386197653551</v>
      </c>
      <c r="G14" s="155"/>
      <c r="H14" s="120">
        <v>11.7492</v>
      </c>
      <c r="I14" s="163"/>
      <c r="K14" s="162">
        <f t="shared" si="5"/>
        <v>18.276498696131085</v>
      </c>
      <c r="L14" s="163">
        <f t="shared" si="0"/>
        <v>-3.046392876208284</v>
      </c>
      <c r="N14" s="162">
        <v>18.253107939101263</v>
      </c>
      <c r="O14" s="163"/>
    </row>
    <row r="15" spans="1:15" ht="12.75">
      <c r="A15" s="155">
        <f t="shared" si="6"/>
        <v>4</v>
      </c>
      <c r="B15" s="162">
        <f t="shared" si="1"/>
        <v>17.321078551419852</v>
      </c>
      <c r="C15" s="163">
        <f t="shared" si="2"/>
        <v>-0.721931645143109</v>
      </c>
      <c r="D15" s="155"/>
      <c r="E15" s="162">
        <f t="shared" si="3"/>
        <v>19.839743506981783</v>
      </c>
      <c r="F15" s="163">
        <f t="shared" si="4"/>
        <v>-0.5775453161144872</v>
      </c>
      <c r="G15" s="155"/>
      <c r="H15" s="120">
        <v>11.7492</v>
      </c>
      <c r="I15" s="163"/>
      <c r="K15" s="162">
        <f t="shared" si="5"/>
        <v>17.71134994620092</v>
      </c>
      <c r="L15" s="163">
        <f t="shared" si="0"/>
        <v>-3.0146596170811146</v>
      </c>
      <c r="N15" s="162">
        <v>17.67064940303169</v>
      </c>
      <c r="O15" s="163"/>
    </row>
    <row r="16" spans="1:15" ht="12.75">
      <c r="A16" s="155">
        <f t="shared" si="6"/>
        <v>5</v>
      </c>
      <c r="B16" s="162">
        <f t="shared" si="1"/>
        <v>17.084560405997195</v>
      </c>
      <c r="C16" s="163">
        <f t="shared" si="2"/>
        <v>-0.7060650155795242</v>
      </c>
      <c r="D16" s="155"/>
      <c r="E16" s="162">
        <f t="shared" si="3"/>
        <v>19.75035558870473</v>
      </c>
      <c r="F16" s="163">
        <f t="shared" si="4"/>
        <v>-0.5648520124636194</v>
      </c>
      <c r="G16" s="155"/>
      <c r="H16" s="167">
        <v>11.7492</v>
      </c>
      <c r="I16" s="163"/>
      <c r="K16" s="162">
        <f t="shared" si="5"/>
        <v>17.159710534136487</v>
      </c>
      <c r="L16" s="163">
        <f t="shared" si="0"/>
        <v>-2.982926357953945</v>
      </c>
      <c r="N16" s="162">
        <v>17.104158036753212</v>
      </c>
      <c r="O16" s="163"/>
    </row>
    <row r="17" spans="1:15" ht="12.75">
      <c r="A17" s="155">
        <f t="shared" si="6"/>
        <v>6</v>
      </c>
      <c r="B17" s="162">
        <f t="shared" si="1"/>
        <v>16.85860141703082</v>
      </c>
      <c r="C17" s="163">
        <f t="shared" si="2"/>
        <v>-0.6901983860159394</v>
      </c>
      <c r="D17" s="155"/>
      <c r="E17" s="162">
        <f t="shared" si="3"/>
        <v>19.64183966508036</v>
      </c>
      <c r="F17" s="163">
        <f t="shared" si="4"/>
        <v>-0.5521587088127515</v>
      </c>
      <c r="G17" s="155"/>
      <c r="H17" s="167">
        <v>11.7492</v>
      </c>
      <c r="I17" s="163"/>
      <c r="K17" s="162">
        <f t="shared" si="5"/>
        <v>16.62675005100391</v>
      </c>
      <c r="L17" s="163">
        <f t="shared" si="0"/>
        <v>-2.951193098826775</v>
      </c>
      <c r="N17" s="162">
        <v>16.568064469718824</v>
      </c>
      <c r="O17" s="163"/>
    </row>
    <row r="18" spans="1:15" ht="12.75">
      <c r="A18" s="155">
        <f t="shared" si="6"/>
        <v>7</v>
      </c>
      <c r="B18" s="162">
        <f t="shared" si="1"/>
        <v>16.642676453624418</v>
      </c>
      <c r="C18" s="163">
        <f t="shared" si="2"/>
        <v>-0.6743317564523545</v>
      </c>
      <c r="D18" s="155"/>
      <c r="E18" s="162">
        <f t="shared" si="3"/>
        <v>19.514632691433107</v>
      </c>
      <c r="F18" s="163">
        <f t="shared" si="4"/>
        <v>-0.5394654051618837</v>
      </c>
      <c r="G18" s="155"/>
      <c r="H18" s="167">
        <v>11.7492</v>
      </c>
      <c r="I18" s="163"/>
      <c r="K18" s="162">
        <f t="shared" si="5"/>
        <v>16.117311884520817</v>
      </c>
      <c r="L18" s="163">
        <f t="shared" si="0"/>
        <v>-2.9194598396996057</v>
      </c>
      <c r="N18" s="162">
        <v>16.05538322843769</v>
      </c>
      <c r="O18" s="163"/>
    </row>
    <row r="19" spans="1:15" ht="12.75">
      <c r="A19" s="155">
        <f t="shared" si="6"/>
        <v>8</v>
      </c>
      <c r="B19" s="162">
        <f t="shared" si="1"/>
        <v>16.436298101148836</v>
      </c>
      <c r="C19" s="163">
        <f t="shared" si="2"/>
        <v>-0.6584651268887698</v>
      </c>
      <c r="D19" s="155"/>
      <c r="E19" s="162">
        <f t="shared" si="3"/>
        <v>19.369246885348925</v>
      </c>
      <c r="F19" s="163">
        <f t="shared" si="4"/>
        <v>-0.5267721015110158</v>
      </c>
      <c r="G19" s="155"/>
      <c r="H19" s="167">
        <v>11.7492</v>
      </c>
      <c r="I19" s="163"/>
      <c r="K19" s="162">
        <f t="shared" si="5"/>
        <v>15.635751942428982</v>
      </c>
      <c r="L19" s="163">
        <f t="shared" si="0"/>
        <v>-2.887726580572436</v>
      </c>
      <c r="N19" s="162">
        <v>15.586713119931332</v>
      </c>
      <c r="O19" s="163"/>
    </row>
    <row r="20" spans="1:15" ht="12.75">
      <c r="A20" s="155">
        <f t="shared" si="6"/>
        <v>9</v>
      </c>
      <c r="B20" s="162">
        <f t="shared" si="1"/>
        <v>16.239013476668983</v>
      </c>
      <c r="C20" s="163">
        <f t="shared" si="2"/>
        <v>-0.6425984973251849</v>
      </c>
      <c r="D20" s="155"/>
      <c r="E20" s="162">
        <f t="shared" si="3"/>
        <v>19.206267664155906</v>
      </c>
      <c r="F20" s="163">
        <f t="shared" si="4"/>
        <v>-0.514078797860148</v>
      </c>
      <c r="G20" s="155"/>
      <c r="H20" s="167">
        <v>11.7492</v>
      </c>
      <c r="I20" s="163"/>
      <c r="K20" s="162">
        <f t="shared" si="5"/>
        <v>15.185795632550846</v>
      </c>
      <c r="L20" s="163">
        <f t="shared" si="0"/>
        <v>-2.8559933214452666</v>
      </c>
      <c r="N20" s="162">
        <v>15.156087280304945</v>
      </c>
      <c r="O20" s="163"/>
    </row>
    <row r="21" spans="1:15" ht="12.75">
      <c r="A21" s="155">
        <f t="shared" si="6"/>
        <v>10</v>
      </c>
      <c r="B21" s="162">
        <f t="shared" si="1"/>
        <v>16.050401367254146</v>
      </c>
      <c r="C21" s="163">
        <f t="shared" si="2"/>
        <v>-0.6267318677616002</v>
      </c>
      <c r="D21" s="155"/>
      <c r="E21" s="162">
        <f t="shared" si="3"/>
        <v>19.026351287655295</v>
      </c>
      <c r="F21" s="163">
        <f t="shared" si="4"/>
        <v>-0.5013854942092801</v>
      </c>
      <c r="G21" s="155"/>
      <c r="H21" s="167">
        <v>11.7492</v>
      </c>
      <c r="I21" s="163"/>
      <c r="K21" s="162">
        <f t="shared" si="5"/>
        <v>14.77042072234883</v>
      </c>
      <c r="L21" s="163">
        <f t="shared" si="0"/>
        <v>-2.8242600623180967</v>
      </c>
      <c r="N21" s="162">
        <v>14.759613774726262</v>
      </c>
      <c r="O21" s="163"/>
    </row>
    <row r="22" spans="1:15" ht="12.75">
      <c r="A22" s="155">
        <f t="shared" si="6"/>
        <v>11</v>
      </c>
      <c r="B22" s="162">
        <f t="shared" si="1"/>
        <v>15.870069653898929</v>
      </c>
      <c r="C22" s="163">
        <f t="shared" si="2"/>
        <v>-0.6108652381980153</v>
      </c>
      <c r="D22" s="155"/>
      <c r="E22" s="162">
        <f t="shared" si="3"/>
        <v>18.83022221559489</v>
      </c>
      <c r="F22" s="163">
        <f t="shared" si="4"/>
        <v>-0.4886921905584123</v>
      </c>
      <c r="G22" s="155"/>
      <c r="H22" s="167">
        <v>11.7492</v>
      </c>
      <c r="I22" s="163"/>
      <c r="K22" s="162">
        <f t="shared" si="5"/>
        <v>14.391772379364813</v>
      </c>
      <c r="L22" s="163">
        <f t="shared" si="0"/>
        <v>-2.792526803190927</v>
      </c>
      <c r="N22" s="162">
        <v>14.399342740434506</v>
      </c>
      <c r="O22" s="163"/>
    </row>
    <row r="23" spans="1:15" ht="12.75">
      <c r="A23" s="155">
        <f t="shared" si="6"/>
        <v>12</v>
      </c>
      <c r="B23" s="162">
        <f t="shared" si="1"/>
        <v>15.69765298863564</v>
      </c>
      <c r="C23" s="163">
        <f t="shared" si="2"/>
        <v>-0.5949986086344305</v>
      </c>
      <c r="D23" s="155"/>
      <c r="E23" s="162">
        <f t="shared" si="3"/>
        <v>18.61867019052535</v>
      </c>
      <c r="F23" s="163">
        <f t="shared" si="4"/>
        <v>-0.47599888690754444</v>
      </c>
      <c r="G23" s="155"/>
      <c r="H23" s="167">
        <v>11.7492</v>
      </c>
      <c r="I23" s="163"/>
      <c r="K23" s="162">
        <f t="shared" si="5"/>
        <v>14.051115030785384</v>
      </c>
      <c r="L23" s="163">
        <f t="shared" si="0"/>
        <v>-2.7607935440637577</v>
      </c>
      <c r="N23" s="162">
        <v>14.076366337118104</v>
      </c>
      <c r="O23" s="163"/>
    </row>
    <row r="24" spans="1:15" ht="12.75">
      <c r="A24" s="155">
        <f t="shared" si="6"/>
        <v>13</v>
      </c>
      <c r="B24" s="162">
        <f t="shared" si="1"/>
        <v>15.532810696573872</v>
      </c>
      <c r="C24" s="163">
        <f t="shared" si="2"/>
        <v>-0.5791319790708457</v>
      </c>
      <c r="D24" s="155"/>
      <c r="E24" s="162">
        <f t="shared" si="3"/>
        <v>18.392547057785663</v>
      </c>
      <c r="F24" s="163">
        <f t="shared" si="4"/>
        <v>-0.4633055832566766</v>
      </c>
      <c r="G24" s="155"/>
      <c r="H24" s="167">
        <v>11.7492</v>
      </c>
      <c r="I24" s="163"/>
      <c r="K24" s="162">
        <f t="shared" si="5"/>
        <v>13.748823772142872</v>
      </c>
      <c r="L24" s="163">
        <f t="shared" si="0"/>
        <v>-2.7290602849365877</v>
      </c>
      <c r="N24" s="162">
        <v>13.790082587373654</v>
      </c>
      <c r="O24" s="163"/>
    </row>
    <row r="25" spans="1:15" ht="12.75">
      <c r="A25" s="155">
        <f t="shared" si="6"/>
        <v>14</v>
      </c>
      <c r="B25" s="162">
        <f t="shared" si="1"/>
        <v>15.375224878169295</v>
      </c>
      <c r="C25" s="163">
        <f t="shared" si="2"/>
        <v>-0.5632653495072609</v>
      </c>
      <c r="D25" s="155"/>
      <c r="E25" s="162">
        <f t="shared" si="3"/>
        <v>18.152763335422613</v>
      </c>
      <c r="F25" s="163">
        <f t="shared" si="4"/>
        <v>-0.45061227960580874</v>
      </c>
      <c r="G25" s="155"/>
      <c r="H25" s="167">
        <v>11.7492</v>
      </c>
      <c r="I25" s="163"/>
      <c r="K25" s="162">
        <f t="shared" si="5"/>
        <v>13.48441600795283</v>
      </c>
      <c r="L25" s="163">
        <f t="shared" si="0"/>
        <v>-2.697327025809418</v>
      </c>
      <c r="N25" s="162">
        <v>13.538244293546693</v>
      </c>
      <c r="O25" s="163"/>
    </row>
    <row r="26" spans="1:15" ht="12.75">
      <c r="A26" s="155">
        <f t="shared" si="6"/>
        <v>15</v>
      </c>
      <c r="B26" s="162">
        <f t="shared" si="1"/>
        <v>15.224598690092893</v>
      </c>
      <c r="C26" s="163">
        <f t="shared" si="2"/>
        <v>-0.5473987199436761</v>
      </c>
      <c r="D26" s="155"/>
      <c r="E26" s="162">
        <f t="shared" si="3"/>
        <v>17.90028454785599</v>
      </c>
      <c r="F26" s="163">
        <f t="shared" si="4"/>
        <v>-0.4379189759549409</v>
      </c>
      <c r="G26" s="155"/>
      <c r="H26" s="167">
        <v>11.7492</v>
      </c>
      <c r="I26" s="163"/>
      <c r="K26" s="162">
        <f t="shared" si="5"/>
        <v>13.256621930735095</v>
      </c>
      <c r="L26" s="163">
        <f t="shared" si="0"/>
        <v>-2.6655937666822487</v>
      </c>
      <c r="N26" s="162">
        <v>13.317570777909932</v>
      </c>
      <c r="O26" s="163"/>
    </row>
    <row r="27" spans="1:15" ht="12.75">
      <c r="A27" s="155">
        <f t="shared" si="6"/>
        <v>16</v>
      </c>
      <c r="B27" s="162">
        <f t="shared" si="1"/>
        <v>15.080654785719615</v>
      </c>
      <c r="C27" s="163">
        <f t="shared" si="2"/>
        <v>-0.5315320903800913</v>
      </c>
      <c r="D27" s="155"/>
      <c r="E27" s="162">
        <f t="shared" si="3"/>
        <v>17.63612733805251</v>
      </c>
      <c r="F27" s="163">
        <f t="shared" si="4"/>
        <v>-0.42522567230407304</v>
      </c>
      <c r="G27" s="155"/>
      <c r="H27" s="167">
        <v>11.7492</v>
      </c>
      <c r="I27" s="163"/>
      <c r="K27" s="162">
        <f t="shared" si="5"/>
        <v>13.063490447454178</v>
      </c>
      <c r="L27" s="163">
        <f t="shared" si="0"/>
        <v>-2.633860507555079</v>
      </c>
      <c r="N27" s="162">
        <v>13.124888570538914</v>
      </c>
      <c r="O27" s="163"/>
    </row>
    <row r="28" spans="1:15" ht="12.75">
      <c r="A28" s="155">
        <f t="shared" si="6"/>
        <v>17</v>
      </c>
      <c r="B28" s="162">
        <f t="shared" si="1"/>
        <v>14.943133898545206</v>
      </c>
      <c r="C28" s="163">
        <f t="shared" si="2"/>
        <v>-0.5156654608165064</v>
      </c>
      <c r="D28" s="155"/>
      <c r="E28" s="162">
        <f t="shared" si="3"/>
        <v>17.361355373863415</v>
      </c>
      <c r="F28" s="163">
        <f t="shared" si="4"/>
        <v>-0.4125323686532052</v>
      </c>
      <c r="G28" s="155"/>
      <c r="H28" s="167">
        <v>11.7492</v>
      </c>
      <c r="I28" s="163"/>
      <c r="K28" s="162">
        <f t="shared" si="5"/>
        <v>12.902525345386138</v>
      </c>
      <c r="L28" s="163">
        <f t="shared" si="0"/>
        <v>-2.6021272484279097</v>
      </c>
      <c r="N28" s="162">
        <v>12.956556700279117</v>
      </c>
      <c r="O28" s="163"/>
    </row>
    <row r="29" spans="1:15" ht="12.75">
      <c r="A29" s="155">
        <f t="shared" si="6"/>
        <v>18</v>
      </c>
      <c r="B29" s="162">
        <f t="shared" si="1"/>
        <v>14.811793553825096</v>
      </c>
      <c r="C29" s="163">
        <f t="shared" si="2"/>
        <v>-0.4997988312529216</v>
      </c>
      <c r="D29" s="155"/>
      <c r="E29" s="162">
        <f t="shared" si="3"/>
        <v>17.07707506500943</v>
      </c>
      <c r="F29" s="163">
        <f t="shared" si="4"/>
        <v>-0.39983906500233735</v>
      </c>
      <c r="G29" s="155"/>
      <c r="H29" s="167">
        <v>11.7492</v>
      </c>
      <c r="I29" s="163"/>
      <c r="K29" s="162">
        <f t="shared" si="5"/>
        <v>12.770844943259148</v>
      </c>
      <c r="L29" s="163">
        <f t="shared" si="0"/>
        <v>-2.5703939893007397</v>
      </c>
      <c r="N29" s="162">
        <v>12.821907405929021</v>
      </c>
      <c r="O29" s="163"/>
    </row>
    <row r="30" spans="1:15" ht="12.75">
      <c r="A30" s="155">
        <f t="shared" si="6"/>
        <v>19</v>
      </c>
      <c r="B30" s="162">
        <f t="shared" si="1"/>
        <v>14.686406895453635</v>
      </c>
      <c r="C30" s="163">
        <f t="shared" si="2"/>
        <v>-0.4839322016893368</v>
      </c>
      <c r="D30" s="155"/>
      <c r="E30" s="162">
        <f t="shared" si="3"/>
        <v>16.78443110795936</v>
      </c>
      <c r="F30" s="163">
        <f t="shared" si="4"/>
        <v>-0.38714576135146944</v>
      </c>
      <c r="G30" s="155"/>
      <c r="H30" s="167">
        <v>11.7492</v>
      </c>
      <c r="I30" s="163"/>
      <c r="K30" s="162">
        <f t="shared" si="5"/>
        <v>12.665357274057685</v>
      </c>
      <c r="L30" s="163">
        <f t="shared" si="0"/>
        <v>-2.53866073017357</v>
      </c>
      <c r="N30" s="162">
        <v>12.710609820838407</v>
      </c>
      <c r="O30" s="163"/>
    </row>
    <row r="31" spans="1:15" ht="12.75">
      <c r="A31" s="155">
        <f t="shared" si="6"/>
        <v>20</v>
      </c>
      <c r="B31" s="162">
        <f t="shared" si="1"/>
        <v>14.56676161660397</v>
      </c>
      <c r="C31" s="163">
        <f t="shared" si="2"/>
        <v>-0.468065572125752</v>
      </c>
      <c r="D31" s="155"/>
      <c r="E31" s="162">
        <f t="shared" si="3"/>
        <v>16.484601876641374</v>
      </c>
      <c r="F31" s="163">
        <f t="shared" si="4"/>
        <v>-0.3744524577006016</v>
      </c>
      <c r="G31" s="155"/>
      <c r="H31" s="167">
        <v>11.7492</v>
      </c>
      <c r="I31" s="163"/>
      <c r="K31" s="162">
        <f t="shared" si="5"/>
        <v>12.582942051251498</v>
      </c>
      <c r="L31" s="163">
        <f t="shared" si="0"/>
        <v>-2.5069274710464007</v>
      </c>
      <c r="N31" s="162">
        <v>12.617695147591485</v>
      </c>
      <c r="O31" s="163"/>
    </row>
    <row r="32" spans="1:15" ht="12.75">
      <c r="A32" s="155">
        <f t="shared" si="6"/>
        <v>21</v>
      </c>
      <c r="B32" s="162">
        <f t="shared" si="1"/>
        <v>14.452658983959287</v>
      </c>
      <c r="C32" s="163">
        <f t="shared" si="2"/>
        <v>-0.4521989425621672</v>
      </c>
      <c r="D32" s="155"/>
      <c r="E32" s="162">
        <f t="shared" si="3"/>
        <v>16.178794677547135</v>
      </c>
      <c r="F32" s="163">
        <f t="shared" si="4"/>
        <v>-0.36175915404973374</v>
      </c>
      <c r="G32" s="155"/>
      <c r="H32" s="167">
        <v>11.7492</v>
      </c>
      <c r="I32" s="163"/>
      <c r="K32" s="162">
        <f t="shared" si="5"/>
        <v>12.52063031844867</v>
      </c>
      <c r="L32" s="163">
        <f t="shared" si="0"/>
        <v>-2.4751942119192307</v>
      </c>
      <c r="N32" s="162">
        <v>12.540386568525328</v>
      </c>
      <c r="O32" s="163"/>
    </row>
    <row r="33" spans="1:15" ht="12.75">
      <c r="A33" s="155">
        <f t="shared" si="6"/>
        <v>22</v>
      </c>
      <c r="B33" s="162">
        <f t="shared" si="1"/>
        <v>14.343912946512393</v>
      </c>
      <c r="C33" s="163">
        <f t="shared" si="2"/>
        <v>-0.43633231299858244</v>
      </c>
      <c r="D33" s="155"/>
      <c r="E33" s="162">
        <f t="shared" si="3"/>
        <v>15.868240888334652</v>
      </c>
      <c r="F33" s="163">
        <f t="shared" si="4"/>
        <v>-0.34906585039886595</v>
      </c>
      <c r="G33" s="155"/>
      <c r="H33" s="167">
        <v>11.749199999999947</v>
      </c>
      <c r="I33" s="163"/>
      <c r="K33" s="162">
        <f t="shared" si="5"/>
        <v>12.475772789907543</v>
      </c>
      <c r="L33" s="163">
        <f t="shared" si="0"/>
        <v>-2.443460952792061</v>
      </c>
      <c r="N33" s="162">
        <v>12.492471027620883</v>
      </c>
      <c r="O33" s="163"/>
    </row>
    <row r="34" spans="1:15" ht="12.75">
      <c r="A34" s="155">
        <f t="shared" si="6"/>
        <v>23</v>
      </c>
      <c r="B34" s="162">
        <f t="shared" si="1"/>
        <v>14.24034932091507</v>
      </c>
      <c r="C34" s="163">
        <f t="shared" si="2"/>
        <v>-0.4204656834349976</v>
      </c>
      <c r="D34" s="155"/>
      <c r="E34" s="162">
        <f t="shared" si="3"/>
        <v>15.554190999505055</v>
      </c>
      <c r="F34" s="163">
        <f t="shared" si="4"/>
        <v>-0.33637254674799805</v>
      </c>
      <c r="G34" s="155"/>
      <c r="H34" s="167">
        <v>11.752201396900784</v>
      </c>
      <c r="I34" s="163"/>
      <c r="K34" s="162">
        <f t="shared" si="5"/>
        <v>12.446188449828291</v>
      </c>
      <c r="L34" s="163">
        <f t="shared" si="0"/>
        <v>-2.4117276936648917</v>
      </c>
      <c r="N34" s="162">
        <v>12.457283195365104</v>
      </c>
      <c r="O34" s="163"/>
    </row>
    <row r="35" spans="1:15" ht="12.75">
      <c r="A35" s="155">
        <f t="shared" si="6"/>
        <v>24</v>
      </c>
      <c r="B35" s="162">
        <f t="shared" si="1"/>
        <v>14.141805046240748</v>
      </c>
      <c r="C35" s="163">
        <f t="shared" si="2"/>
        <v>-0.40459905387141276</v>
      </c>
      <c r="D35" s="155"/>
      <c r="E35" s="162">
        <f t="shared" si="3"/>
        <v>15.237909579118712</v>
      </c>
      <c r="F35" s="163">
        <f t="shared" si="4"/>
        <v>-0.3236792430971302</v>
      </c>
      <c r="G35" s="155"/>
      <c r="H35" s="167">
        <v>11.761403037098852</v>
      </c>
      <c r="I35" s="163"/>
      <c r="K35" s="162">
        <f t="shared" si="5"/>
        <v>12.43028596344211</v>
      </c>
      <c r="L35" s="163">
        <f t="shared" si="0"/>
        <v>-2.379994434537722</v>
      </c>
      <c r="N35" s="162">
        <v>12.435997917258621</v>
      </c>
      <c r="O35" s="163"/>
    </row>
    <row r="36" spans="1:15" ht="12.75">
      <c r="A36" s="155">
        <f t="shared" si="6"/>
        <v>25</v>
      </c>
      <c r="B36" s="162">
        <f t="shared" si="1"/>
        <v>14.048127501800247</v>
      </c>
      <c r="C36" s="163">
        <f t="shared" si="2"/>
        <v>-0.3887324243078279</v>
      </c>
      <c r="D36" s="155"/>
      <c r="E36" s="162">
        <f t="shared" si="3"/>
        <v>14.92067018082596</v>
      </c>
      <c r="F36" s="163">
        <f t="shared" si="4"/>
        <v>-0.31098593944626235</v>
      </c>
      <c r="G36" s="155"/>
      <c r="H36" s="167">
        <v>11.777466676145117</v>
      </c>
      <c r="I36" s="163"/>
      <c r="K36" s="162">
        <f t="shared" si="5"/>
        <v>12.427151813106276</v>
      </c>
      <c r="L36" s="163">
        <f t="shared" si="0"/>
        <v>-2.3482611754105522</v>
      </c>
      <c r="N36" s="162">
        <v>12.429475671278617</v>
      </c>
      <c r="O36" s="163"/>
    </row>
    <row r="37" spans="1:15" ht="12.75">
      <c r="A37" s="155">
        <f t="shared" si="6"/>
        <v>26</v>
      </c>
      <c r="B37" s="162">
        <f t="shared" si="1"/>
        <v>13.959173882334769</v>
      </c>
      <c r="C37" s="163">
        <f t="shared" si="2"/>
        <v>-0.3728657947442431</v>
      </c>
      <c r="D37" s="155"/>
      <c r="E37" s="162">
        <f t="shared" si="3"/>
        <v>14.603750215716058</v>
      </c>
      <c r="F37" s="163">
        <f t="shared" si="4"/>
        <v>-0.2982926357953945</v>
      </c>
      <c r="G37" s="155"/>
      <c r="H37" s="167">
        <v>11.801793045038064</v>
      </c>
      <c r="I37" s="163"/>
      <c r="K37" s="162">
        <f t="shared" si="5"/>
        <v>12.436600739567915</v>
      </c>
      <c r="L37" s="163">
        <f t="shared" si="0"/>
        <v>-2.3165279162833827</v>
      </c>
      <c r="N37" s="162">
        <v>12.44485188371782</v>
      </c>
      <c r="O37" s="163"/>
    </row>
    <row r="38" spans="1:15" ht="12.75">
      <c r="A38" s="155">
        <f t="shared" si="6"/>
        <v>27</v>
      </c>
      <c r="B38" s="162">
        <f t="shared" si="1"/>
        <v>13.874810625514945</v>
      </c>
      <c r="C38" s="163">
        <f t="shared" si="2"/>
        <v>-0.35699916518065833</v>
      </c>
      <c r="D38" s="155"/>
      <c r="E38" s="162">
        <f t="shared" si="3"/>
        <v>14.288425808633574</v>
      </c>
      <c r="F38" s="163">
        <f t="shared" si="4"/>
        <v>-0.28559933214452665</v>
      </c>
      <c r="G38" s="155"/>
      <c r="H38" s="167">
        <v>11.837349010696999</v>
      </c>
      <c r="I38" s="163"/>
      <c r="K38" s="162">
        <f t="shared" si="5"/>
        <v>12.459185958414752</v>
      </c>
      <c r="L38" s="163">
        <f t="shared" si="0"/>
        <v>-2.284794657156213</v>
      </c>
      <c r="N38" s="162">
        <v>12.473101669030434</v>
      </c>
      <c r="O38" s="163"/>
    </row>
    <row r="39" spans="1:15" ht="12.75">
      <c r="A39" s="155">
        <f t="shared" si="6"/>
        <v>28</v>
      </c>
      <c r="B39" s="162">
        <f t="shared" si="1"/>
        <v>13.794912887210007</v>
      </c>
      <c r="C39" s="163">
        <f t="shared" si="2"/>
        <v>-0.3411325356170735</v>
      </c>
      <c r="D39" s="155"/>
      <c r="E39" s="162">
        <f t="shared" si="3"/>
        <v>13.975966659674047</v>
      </c>
      <c r="F39" s="163">
        <f t="shared" si="4"/>
        <v>-0.2729060284936588</v>
      </c>
      <c r="G39" s="155"/>
      <c r="H39" s="167">
        <v>11.891943791699036</v>
      </c>
      <c r="I39" s="163"/>
      <c r="K39" s="162">
        <f t="shared" si="5"/>
        <v>12.496168639246237</v>
      </c>
      <c r="L39" s="163">
        <f t="shared" si="0"/>
        <v>-2.2530613980290437</v>
      </c>
      <c r="N39" s="162">
        <v>12.515155846016503</v>
      </c>
      <c r="O39" s="163"/>
    </row>
    <row r="40" spans="1:15" ht="12.75">
      <c r="A40" s="155">
        <f t="shared" si="6"/>
        <v>29</v>
      </c>
      <c r="B40" s="162">
        <f t="shared" si="1"/>
        <v>13.719364060465898</v>
      </c>
      <c r="C40" s="163">
        <f t="shared" si="2"/>
        <v>-0.32526590605348865</v>
      </c>
      <c r="D40" s="155"/>
      <c r="E40" s="162">
        <f t="shared" si="3"/>
        <v>13.667630931549825</v>
      </c>
      <c r="F40" s="163">
        <f t="shared" si="4"/>
        <v>-0.26021272484279095</v>
      </c>
      <c r="G40" s="155"/>
      <c r="H40" s="167">
        <v>12.04546456204996</v>
      </c>
      <c r="I40" s="163"/>
      <c r="K40" s="162">
        <f t="shared" si="5"/>
        <v>12.549448178477952</v>
      </c>
      <c r="L40" s="163">
        <f t="shared" si="0"/>
        <v>-2.2213281389018737</v>
      </c>
      <c r="N40" s="162">
        <v>12.577568421317483</v>
      </c>
      <c r="O40" s="163"/>
    </row>
    <row r="41" spans="1:15" ht="12.75">
      <c r="A41" s="155">
        <f t="shared" si="6"/>
        <v>30</v>
      </c>
      <c r="B41" s="162">
        <f t="shared" si="1"/>
        <v>13.64805533455311</v>
      </c>
      <c r="C41" s="163">
        <f t="shared" si="2"/>
        <v>-0.3093992764899039</v>
      </c>
      <c r="D41" s="155"/>
      <c r="E41" s="162">
        <f t="shared" si="3"/>
        <v>13.364660183412893</v>
      </c>
      <c r="F41" s="163">
        <f t="shared" si="4"/>
        <v>-0.2475194211919231</v>
      </c>
      <c r="G41" s="155"/>
      <c r="H41" s="167">
        <v>12.403946242834989</v>
      </c>
      <c r="I41" s="163"/>
      <c r="K41" s="162">
        <f t="shared" si="5"/>
        <v>12.621456762811613</v>
      </c>
      <c r="L41" s="163">
        <f t="shared" si="0"/>
        <v>-2.1895948797747042</v>
      </c>
      <c r="N41" s="162">
        <v>12.661914331365612</v>
      </c>
      <c r="O41" s="163"/>
    </row>
    <row r="42" spans="1:15" ht="12.75">
      <c r="A42" s="155">
        <f t="shared" si="6"/>
        <v>31</v>
      </c>
      <c r="B42" s="162">
        <f t="shared" si="1"/>
        <v>13.580885290820794</v>
      </c>
      <c r="C42" s="163">
        <f t="shared" si="2"/>
        <v>-0.2935326469263191</v>
      </c>
      <c r="D42" s="155"/>
      <c r="E42" s="162">
        <f t="shared" si="3"/>
        <v>13.068274371534358</v>
      </c>
      <c r="F42" s="163">
        <f t="shared" si="4"/>
        <v>-0.23482611754105526</v>
      </c>
      <c r="G42" s="155"/>
      <c r="H42" s="167">
        <v>12.671767264203167</v>
      </c>
      <c r="I42" s="163"/>
      <c r="K42" s="162">
        <f t="shared" si="5"/>
        <v>12.715023510108425</v>
      </c>
      <c r="L42" s="163">
        <f t="shared" si="0"/>
        <v>-2.1578616206475347</v>
      </c>
      <c r="N42" s="162">
        <v>12.763769696446737</v>
      </c>
      <c r="O42" s="163"/>
    </row>
    <row r="43" spans="1:15" ht="12.75">
      <c r="A43" s="155">
        <f t="shared" si="6"/>
        <v>32</v>
      </c>
      <c r="B43" s="162">
        <f t="shared" si="1"/>
        <v>13.517759532429022</v>
      </c>
      <c r="C43" s="163">
        <f t="shared" si="2"/>
        <v>-0.2776660173627342</v>
      </c>
      <c r="D43" s="155"/>
      <c r="E43" s="162">
        <f t="shared" si="3"/>
        <v>12.779666936971129</v>
      </c>
      <c r="F43" s="163">
        <f t="shared" si="4"/>
        <v>-0.2221328138901874</v>
      </c>
      <c r="G43" s="155"/>
      <c r="H43" s="167">
        <v>12.830683934009851</v>
      </c>
      <c r="I43" s="163"/>
      <c r="K43" s="162">
        <f t="shared" si="5"/>
        <v>12.833214997575991</v>
      </c>
      <c r="L43" s="163">
        <f aca="true" t="shared" si="7" ref="L43:L74">-PI()+A43*2*PI()/(K$8-1)</f>
        <v>-2.126128361520365</v>
      </c>
      <c r="N43" s="162">
        <v>12.883021322097903</v>
      </c>
      <c r="O43" s="163"/>
    </row>
    <row r="44" spans="1:15" ht="12.75">
      <c r="A44" s="155">
        <f t="shared" si="6"/>
        <v>33</v>
      </c>
      <c r="B44" s="162">
        <f t="shared" si="1"/>
        <v>13.458590345331078</v>
      </c>
      <c r="C44" s="163">
        <f t="shared" si="2"/>
        <v>-0.26179938779914946</v>
      </c>
      <c r="D44" s="155"/>
      <c r="E44" s="162">
        <f t="shared" si="3"/>
        <v>12.5</v>
      </c>
      <c r="F44" s="163">
        <f t="shared" si="4"/>
        <v>-0.20943951023931956</v>
      </c>
      <c r="G44" s="155"/>
      <c r="H44" s="167">
        <v>12.96488565521833</v>
      </c>
      <c r="I44" s="163"/>
      <c r="K44" s="162">
        <f t="shared" si="5"/>
        <v>12.979160167253397</v>
      </c>
      <c r="L44" s="163">
        <f t="shared" si="7"/>
        <v>-2.0943951023931957</v>
      </c>
      <c r="N44" s="162">
        <v>13.038237020688378</v>
      </c>
      <c r="O44" s="163"/>
    </row>
    <row r="45" spans="1:15" ht="12.75">
      <c r="A45" s="155">
        <f t="shared" si="6"/>
        <v>34</v>
      </c>
      <c r="B45" s="162">
        <f t="shared" si="1"/>
        <v>13.403296388146433</v>
      </c>
      <c r="C45" s="163">
        <f t="shared" si="2"/>
        <v>-0.2459327582355646</v>
      </c>
      <c r="D45" s="155"/>
      <c r="E45" s="162">
        <f t="shared" si="3"/>
        <v>12.23039968066945</v>
      </c>
      <c r="F45" s="163">
        <f t="shared" si="4"/>
        <v>-0.1967462065884517</v>
      </c>
      <c r="G45" s="155"/>
      <c r="H45" s="167">
        <v>13.08537253468391</v>
      </c>
      <c r="I45" s="163"/>
      <c r="K45" s="162">
        <f t="shared" si="5"/>
        <v>13.15586837648407</v>
      </c>
      <c r="L45" s="163">
        <f t="shared" si="7"/>
        <v>-2.0626618432660258</v>
      </c>
      <c r="N45" s="162">
        <v>13.217925652630427</v>
      </c>
      <c r="O45" s="163"/>
    </row>
    <row r="46" spans="1:15" ht="12.75">
      <c r="A46" s="155">
        <f t="shared" si="6"/>
        <v>35</v>
      </c>
      <c r="B46" s="162">
        <f t="shared" si="1"/>
        <v>13.351802408806595</v>
      </c>
      <c r="C46" s="163">
        <f t="shared" si="2"/>
        <v>-0.23006612867197984</v>
      </c>
      <c r="D46" s="155"/>
      <c r="E46" s="162">
        <f t="shared" si="3"/>
        <v>11.971951564311667</v>
      </c>
      <c r="F46" s="163">
        <f t="shared" si="4"/>
        <v>-0.18405290293758386</v>
      </c>
      <c r="G46" s="155"/>
      <c r="H46" s="167">
        <v>13.196693404736004</v>
      </c>
      <c r="I46" s="163"/>
      <c r="K46" s="162">
        <f t="shared" si="5"/>
        <v>13.36604969720431</v>
      </c>
      <c r="L46" s="163">
        <f t="shared" si="7"/>
        <v>-2.0309285841388562</v>
      </c>
      <c r="N46" s="162">
        <v>13.424236874437476</v>
      </c>
      <c r="O46" s="163"/>
    </row>
    <row r="47" spans="1:15" ht="12.75">
      <c r="A47" s="155">
        <f t="shared" si="6"/>
        <v>36</v>
      </c>
      <c r="B47" s="162">
        <f t="shared" si="1"/>
        <v>13.30403898607366</v>
      </c>
      <c r="C47" s="163">
        <f t="shared" si="2"/>
        <v>-0.21419949910839498</v>
      </c>
      <c r="D47" s="155"/>
      <c r="E47" s="162">
        <f t="shared" si="3"/>
        <v>11.725696330273575</v>
      </c>
      <c r="F47" s="163">
        <f t="shared" si="4"/>
        <v>-0.171359599286716</v>
      </c>
      <c r="G47" s="155"/>
      <c r="H47" s="167">
        <v>13.301284814874657</v>
      </c>
      <c r="I47" s="163"/>
      <c r="K47" s="162">
        <f t="shared" si="5"/>
        <v>13.611946445068543</v>
      </c>
      <c r="L47" s="163">
        <f t="shared" si="7"/>
        <v>-1.9991953250116865</v>
      </c>
      <c r="N47" s="162">
        <v>13.660048873518361</v>
      </c>
      <c r="O47" s="163"/>
    </row>
    <row r="48" spans="1:15" ht="12.75">
      <c r="A48" s="155">
        <f t="shared" si="6"/>
        <v>37</v>
      </c>
      <c r="B48" s="162">
        <f t="shared" si="1"/>
        <v>13.259942294227757</v>
      </c>
      <c r="C48" s="163">
        <f t="shared" si="2"/>
        <v>-0.1983328695448101</v>
      </c>
      <c r="D48" s="155"/>
      <c r="E48" s="162">
        <f t="shared" si="3"/>
        <v>11.492625561468394</v>
      </c>
      <c r="F48" s="163">
        <f t="shared" si="4"/>
        <v>-0.15866629563584816</v>
      </c>
      <c r="G48" s="155"/>
      <c r="H48" s="167">
        <v>13.400642924756376</v>
      </c>
      <c r="I48" s="163"/>
      <c r="K48" s="162">
        <f t="shared" si="5"/>
        <v>13.89518434281038</v>
      </c>
      <c r="L48" s="163">
        <f t="shared" si="7"/>
        <v>-1.9674620658845168</v>
      </c>
      <c r="N48" s="162">
        <v>13.928744380934894</v>
      </c>
      <c r="O48" s="163"/>
    </row>
    <row r="49" spans="1:15" ht="12.75">
      <c r="A49" s="155">
        <f t="shared" si="6"/>
        <v>38</v>
      </c>
      <c r="B49" s="162">
        <f t="shared" si="1"/>
        <v>13.219453889397554</v>
      </c>
      <c r="C49" s="163">
        <f t="shared" si="2"/>
        <v>-0.18246623998122535</v>
      </c>
      <c r="D49" s="155"/>
      <c r="E49" s="162">
        <f t="shared" si="3"/>
        <v>11.273677751621225</v>
      </c>
      <c r="F49" s="163">
        <f t="shared" si="4"/>
        <v>-0.14597299198498026</v>
      </c>
      <c r="G49" s="155"/>
      <c r="H49" s="167">
        <v>13.495768506972054</v>
      </c>
      <c r="I49" s="163"/>
      <c r="K49" s="162">
        <f t="shared" si="5"/>
        <v>14.216650719138</v>
      </c>
      <c r="L49" s="163">
        <f t="shared" si="7"/>
        <v>-1.9357288067573473</v>
      </c>
      <c r="N49" s="162">
        <v>14.233188486225611</v>
      </c>
      <c r="O49" s="163"/>
    </row>
    <row r="50" spans="1:15" ht="12.75">
      <c r="A50" s="155">
        <f t="shared" si="6"/>
        <v>39</v>
      </c>
      <c r="B50" s="162">
        <f t="shared" si="1"/>
        <v>13.182520516169633</v>
      </c>
      <c r="C50" s="163">
        <f t="shared" si="2"/>
        <v>-0.1665996104176406</v>
      </c>
      <c r="D50" s="155"/>
      <c r="E50" s="162">
        <f t="shared" si="3"/>
        <v>11.069734526286062</v>
      </c>
      <c r="F50" s="163">
        <f t="shared" si="4"/>
        <v>-0.1332796883341124</v>
      </c>
      <c r="G50" s="155"/>
      <c r="H50" s="167">
        <v>13.587372517122349</v>
      </c>
      <c r="I50" s="163"/>
      <c r="K50" s="162">
        <f t="shared" si="5"/>
        <v>14.576405763217352</v>
      </c>
      <c r="L50" s="163">
        <f t="shared" si="7"/>
        <v>-1.9039955476301778</v>
      </c>
      <c r="N50" s="162">
        <v>14.574847974854688</v>
      </c>
      <c r="O50" s="163"/>
    </row>
    <row r="51" spans="1:15" ht="12.75">
      <c r="A51" s="155">
        <f t="shared" si="6"/>
        <v>40</v>
      </c>
      <c r="B51" s="162">
        <f t="shared" si="1"/>
        <v>13.149093933259824</v>
      </c>
      <c r="C51" s="163">
        <f t="shared" si="2"/>
        <v>-0.15073298085405573</v>
      </c>
      <c r="D51" s="155"/>
      <c r="E51" s="162">
        <f t="shared" si="3"/>
        <v>10.881617092850835</v>
      </c>
      <c r="F51" s="163">
        <f t="shared" si="4"/>
        <v>-0.12058638468324456</v>
      </c>
      <c r="G51" s="155"/>
      <c r="H51" s="167">
        <v>13.675982635832725</v>
      </c>
      <c r="I51" s="163"/>
      <c r="K51" s="162">
        <f t="shared" si="5"/>
        <v>14.97363116272795</v>
      </c>
      <c r="L51" s="163">
        <f t="shared" si="7"/>
        <v>-1.872262288503008</v>
      </c>
      <c r="N51" s="162">
        <v>14.95345142431889</v>
      </c>
      <c r="O51" s="163"/>
    </row>
    <row r="52" spans="1:15" ht="12.75">
      <c r="A52" s="155">
        <f t="shared" si="6"/>
        <v>41</v>
      </c>
      <c r="B52" s="162">
        <f t="shared" si="1"/>
        <v>13.11913075716438</v>
      </c>
      <c r="C52" s="163">
        <f t="shared" si="2"/>
        <v>-0.13486635129047098</v>
      </c>
      <c r="D52" s="155"/>
      <c r="E52" s="162">
        <f t="shared" si="3"/>
        <v>10.710082933825117</v>
      </c>
      <c r="F52" s="163">
        <f t="shared" si="4"/>
        <v>-0.10789308103237683</v>
      </c>
      <c r="G52" s="155"/>
      <c r="H52" s="167">
        <v>13.76200378707076</v>
      </c>
      <c r="I52" s="163"/>
      <c r="K52" s="162">
        <f t="shared" si="5"/>
        <v>15.40661853416696</v>
      </c>
      <c r="L52" s="163">
        <f t="shared" si="7"/>
        <v>-1.8405290293758385</v>
      </c>
      <c r="N52" s="162">
        <v>15.36716799675088</v>
      </c>
      <c r="O52" s="163"/>
    </row>
    <row r="53" spans="1:15" ht="12.75">
      <c r="A53" s="155">
        <f t="shared" si="6"/>
        <v>42</v>
      </c>
      <c r="B53" s="162">
        <f t="shared" si="1"/>
        <v>13.092592322832694</v>
      </c>
      <c r="C53" s="163">
        <f t="shared" si="2"/>
        <v>-0.11899972172688611</v>
      </c>
      <c r="D53" s="155"/>
      <c r="E53" s="162">
        <f t="shared" si="3"/>
        <v>10.555822756725384</v>
      </c>
      <c r="F53" s="163">
        <f t="shared" si="4"/>
        <v>-0.09519977738150887</v>
      </c>
      <c r="G53" s="155"/>
      <c r="H53" s="167">
        <v>13.845755337175879</v>
      </c>
      <c r="I53" s="163"/>
      <c r="K53" s="162">
        <f t="shared" si="5"/>
        <v>15.872798003991104</v>
      </c>
      <c r="L53" s="163">
        <f t="shared" si="7"/>
        <v>-1.8087957702486688</v>
      </c>
      <c r="N53" s="162">
        <v>15.81385804634405</v>
      </c>
      <c r="O53" s="163"/>
    </row>
    <row r="54" spans="1:15" ht="12.75">
      <c r="A54" s="155">
        <f t="shared" si="6"/>
        <v>43</v>
      </c>
      <c r="B54" s="162">
        <f t="shared" si="1"/>
        <v>13.069444560517379</v>
      </c>
      <c r="C54" s="163">
        <f t="shared" si="2"/>
        <v>-0.10313309216330135</v>
      </c>
      <c r="D54" s="155"/>
      <c r="E54" s="162">
        <f t="shared" si="3"/>
        <v>10.419457712839652</v>
      </c>
      <c r="F54" s="163">
        <f t="shared" si="4"/>
        <v>-0.08250647373064102</v>
      </c>
      <c r="G54" s="155"/>
      <c r="H54" s="167">
        <v>13.92749470407721</v>
      </c>
      <c r="I54" s="163"/>
      <c r="K54" s="162">
        <f t="shared" si="5"/>
        <v>16.36880522366315</v>
      </c>
      <c r="L54" s="163">
        <f t="shared" si="7"/>
        <v>-1.7770625111214993</v>
      </c>
      <c r="N54" s="162">
        <v>16.30854109461456</v>
      </c>
      <c r="O54" s="163"/>
    </row>
    <row r="55" spans="1:15" ht="12.75">
      <c r="A55" s="155">
        <f t="shared" si="6"/>
        <v>44</v>
      </c>
      <c r="B55" s="162">
        <f t="shared" si="1"/>
        <v>13.049657888063516</v>
      </c>
      <c r="C55" s="163">
        <f t="shared" si="2"/>
        <v>-0.0872664625997166</v>
      </c>
      <c r="D55" s="155"/>
      <c r="E55" s="162">
        <f t="shared" si="3"/>
        <v>10.30153689607046</v>
      </c>
      <c r="F55" s="163">
        <f t="shared" si="4"/>
        <v>-0.06981317007977328</v>
      </c>
      <c r="G55" s="155"/>
      <c r="H55" s="167">
        <v>14.00743307745553</v>
      </c>
      <c r="I55" s="163"/>
      <c r="K55" s="162">
        <f t="shared" si="5"/>
        <v>16.89058311031676</v>
      </c>
      <c r="L55" s="163">
        <f t="shared" si="7"/>
        <v>-1.7453292519943298</v>
      </c>
      <c r="N55" s="162">
        <v>16.83354933051408</v>
      </c>
      <c r="O55" s="163"/>
    </row>
    <row r="56" spans="1:15" ht="12.75">
      <c r="A56" s="155">
        <f t="shared" si="6"/>
        <v>45</v>
      </c>
      <c r="B56" s="162">
        <f t="shared" si="1"/>
        <v>13.033207117997486</v>
      </c>
      <c r="C56" s="163">
        <f t="shared" si="2"/>
        <v>-0.07139983303613162</v>
      </c>
      <c r="D56" s="155"/>
      <c r="E56" s="162">
        <f t="shared" si="3"/>
        <v>10.202535131927513</v>
      </c>
      <c r="F56" s="163">
        <f t="shared" si="4"/>
        <v>-0.05711986642890532</v>
      </c>
      <c r="G56" s="155"/>
      <c r="H56" s="167">
        <v>14.0857464843001</v>
      </c>
      <c r="I56" s="163"/>
      <c r="K56" s="162">
        <f t="shared" si="5"/>
        <v>17.433512806259305</v>
      </c>
      <c r="L56" s="163">
        <f t="shared" si="7"/>
        <v>-1.7135959928671598</v>
      </c>
      <c r="N56" s="162">
        <v>17.381726269027848</v>
      </c>
      <c r="O56" s="163"/>
    </row>
    <row r="57" spans="1:15" ht="12.75">
      <c r="A57" s="155">
        <f t="shared" si="6"/>
        <v>46</v>
      </c>
      <c r="B57" s="162">
        <f t="shared" si="1"/>
        <v>13.020071378868382</v>
      </c>
      <c r="C57" s="163">
        <f t="shared" si="2"/>
        <v>-0.055533203472546866</v>
      </c>
      <c r="D57" s="155"/>
      <c r="E57" s="162">
        <f t="shared" si="3"/>
        <v>10.122851065572965</v>
      </c>
      <c r="F57" s="163">
        <f t="shared" si="4"/>
        <v>-0.04442656277803747</v>
      </c>
      <c r="G57" s="155"/>
      <c r="H57" s="167">
        <v>14.162583475683112</v>
      </c>
      <c r="I57" s="163"/>
      <c r="K57" s="162">
        <f t="shared" si="5"/>
        <v>17.99256684700451</v>
      </c>
      <c r="L57" s="163">
        <f t="shared" si="7"/>
        <v>-1.6818627337399903</v>
      </c>
      <c r="N57" s="162">
        <v>17.961108682816906</v>
      </c>
      <c r="O57" s="163"/>
    </row>
    <row r="58" spans="1:15" ht="12.75">
      <c r="A58" s="155">
        <f t="shared" si="6"/>
        <v>47</v>
      </c>
      <c r="B58" s="162">
        <f t="shared" si="1"/>
        <v>13.010234050382316</v>
      </c>
      <c r="C58" s="163">
        <f t="shared" si="2"/>
        <v>-0.039666573908962</v>
      </c>
      <c r="D58" s="155"/>
      <c r="E58" s="162">
        <f t="shared" si="3"/>
        <v>10.062805556618027</v>
      </c>
      <c r="F58" s="163">
        <f t="shared" si="4"/>
        <v>-0.03173325912716951</v>
      </c>
      <c r="G58" s="155"/>
      <c r="H58" s="167">
        <v>14.238070879112461</v>
      </c>
      <c r="I58" s="163"/>
      <c r="K58" s="162">
        <f t="shared" si="5"/>
        <v>18.56247640851712</v>
      </c>
      <c r="L58" s="163">
        <f t="shared" si="7"/>
        <v>-1.6501294746128206</v>
      </c>
      <c r="N58" s="162">
        <v>18.545867937388046</v>
      </c>
      <c r="O58" s="163"/>
    </row>
    <row r="59" spans="1:15" ht="12.75">
      <c r="A59" s="155">
        <f t="shared" si="6"/>
        <v>48</v>
      </c>
      <c r="B59" s="162">
        <f t="shared" si="1"/>
        <v>13.00368271195289</v>
      </c>
      <c r="C59" s="163">
        <f t="shared" si="2"/>
        <v>-0.023799944345377244</v>
      </c>
      <c r="D59" s="155"/>
      <c r="E59" s="162">
        <f t="shared" si="3"/>
        <v>10.022640387134576</v>
      </c>
      <c r="F59" s="163">
        <f t="shared" si="4"/>
        <v>-0.019039955476301773</v>
      </c>
      <c r="G59" s="155"/>
      <c r="H59" s="167">
        <v>14.31231816974021</v>
      </c>
      <c r="I59" s="163"/>
      <c r="K59" s="162">
        <f t="shared" si="5"/>
        <v>19.137903840871488</v>
      </c>
      <c r="L59" s="163">
        <f t="shared" si="7"/>
        <v>-1.618396215485651</v>
      </c>
      <c r="N59" s="162">
        <v>19.13148856169279</v>
      </c>
      <c r="O59" s="163"/>
    </row>
    <row r="60" spans="1:15" ht="12.75">
      <c r="A60" s="155">
        <f t="shared" si="6"/>
        <v>49</v>
      </c>
      <c r="B60" s="162">
        <f t="shared" si="1"/>
        <v>13.000409104370602</v>
      </c>
      <c r="C60" s="163">
        <f t="shared" si="2"/>
        <v>-0.007933314781792489</v>
      </c>
      <c r="D60" s="155"/>
      <c r="E60" s="162">
        <f t="shared" si="3"/>
        <v>10.002517288084075</v>
      </c>
      <c r="F60" s="163">
        <f t="shared" si="4"/>
        <v>-0.006346651825434035</v>
      </c>
      <c r="G60" s="155"/>
      <c r="H60" s="167">
        <v>14.38542050657435</v>
      </c>
      <c r="I60" s="163"/>
      <c r="K60" s="162">
        <f t="shared" si="5"/>
        <v>19.713611534463688</v>
      </c>
      <c r="L60" s="163">
        <f t="shared" si="7"/>
        <v>-1.5866629563584815</v>
      </c>
      <c r="N60" s="162">
        <v>19.712839523358134</v>
      </c>
      <c r="O60" s="163"/>
    </row>
    <row r="61" spans="1:15" ht="12.75">
      <c r="A61" s="155">
        <f t="shared" si="6"/>
        <v>50</v>
      </c>
      <c r="B61" s="162">
        <f t="shared" si="1"/>
        <v>13.000409104370602</v>
      </c>
      <c r="C61" s="163">
        <f t="shared" si="2"/>
        <v>0.007933314781792489</v>
      </c>
      <c r="D61" s="155"/>
      <c r="E61" s="162">
        <f t="shared" si="3"/>
        <v>10.002517288084075</v>
      </c>
      <c r="F61" s="163">
        <f t="shared" si="4"/>
        <v>0.006346651825433924</v>
      </c>
      <c r="G61" s="155"/>
      <c r="H61" s="167">
        <v>14.457461197513965</v>
      </c>
      <c r="I61" s="163"/>
      <c r="K61" s="162">
        <f t="shared" si="5"/>
        <v>20.284618524359093</v>
      </c>
      <c r="L61" s="163">
        <f t="shared" si="7"/>
        <v>-1.5549296972313116</v>
      </c>
      <c r="N61" s="162">
        <v>20.28380656652994</v>
      </c>
      <c r="O61" s="163"/>
    </row>
    <row r="62" spans="1:15" ht="12.75">
      <c r="A62" s="155">
        <f t="shared" si="6"/>
        <v>51</v>
      </c>
      <c r="B62" s="162">
        <f t="shared" si="1"/>
        <v>13.00368271195289</v>
      </c>
      <c r="C62" s="163">
        <f t="shared" si="2"/>
        <v>0.023799944345377244</v>
      </c>
      <c r="D62" s="155"/>
      <c r="E62" s="162">
        <f t="shared" si="3"/>
        <v>10.022640387134576</v>
      </c>
      <c r="F62" s="163">
        <f t="shared" si="4"/>
        <v>0.019039955476301662</v>
      </c>
      <c r="G62" s="155"/>
      <c r="H62" s="167">
        <v>14.528513957692896</v>
      </c>
      <c r="I62" s="163"/>
      <c r="K62" s="162">
        <f t="shared" si="5"/>
        <v>20.846337104392052</v>
      </c>
      <c r="L62" s="163">
        <f t="shared" si="7"/>
        <v>-1.523196438104142</v>
      </c>
      <c r="N62" s="162">
        <v>20.839089631314906</v>
      </c>
      <c r="O62" s="163"/>
    </row>
    <row r="63" spans="1:15" ht="12.75">
      <c r="A63" s="155">
        <f t="shared" si="6"/>
        <v>52</v>
      </c>
      <c r="B63" s="162">
        <f t="shared" si="1"/>
        <v>13.010234050382316</v>
      </c>
      <c r="C63" s="163">
        <f t="shared" si="2"/>
        <v>0.03966657390896211</v>
      </c>
      <c r="D63" s="155"/>
      <c r="E63" s="162">
        <f t="shared" si="3"/>
        <v>10.062805556618029</v>
      </c>
      <c r="F63" s="163">
        <f t="shared" si="4"/>
        <v>0.03173325912716962</v>
      </c>
      <c r="G63" s="155"/>
      <c r="H63" s="167">
        <v>14.598644109869921</v>
      </c>
      <c r="I63" s="163"/>
      <c r="K63" s="162">
        <f t="shared" si="5"/>
        <v>21.39468304813972</v>
      </c>
      <c r="L63" s="163">
        <f t="shared" si="7"/>
        <v>-1.4914631789769723</v>
      </c>
      <c r="N63" s="162">
        <v>21.376075530525803</v>
      </c>
      <c r="O63" s="163"/>
    </row>
    <row r="64" spans="1:15" ht="12.75">
      <c r="A64" s="155">
        <f t="shared" si="6"/>
        <v>53</v>
      </c>
      <c r="B64" s="162">
        <f t="shared" si="1"/>
        <v>13.020071378868382</v>
      </c>
      <c r="C64" s="163">
        <f t="shared" si="2"/>
        <v>0.055533203472546866</v>
      </c>
      <c r="D64" s="155"/>
      <c r="E64" s="162">
        <f t="shared" si="3"/>
        <v>10.122851065572966</v>
      </c>
      <c r="F64" s="163">
        <f t="shared" si="4"/>
        <v>0.04442656277803758</v>
      </c>
      <c r="G64" s="155"/>
      <c r="H64" s="167">
        <v>14.667910131911848</v>
      </c>
      <c r="I64" s="163"/>
      <c r="K64" s="162">
        <f t="shared" si="5"/>
        <v>21.926154739754082</v>
      </c>
      <c r="L64" s="163">
        <f t="shared" si="7"/>
        <v>-1.4597299198498028</v>
      </c>
      <c r="N64" s="162">
        <v>21.894762212042323</v>
      </c>
      <c r="O64" s="163"/>
    </row>
    <row r="65" spans="1:15" ht="12.75">
      <c r="A65" s="155">
        <f t="shared" si="6"/>
        <v>54</v>
      </c>
      <c r="B65" s="162">
        <f t="shared" si="1"/>
        <v>13.033207117997486</v>
      </c>
      <c r="C65" s="163">
        <f t="shared" si="2"/>
        <v>0.07139983303613162</v>
      </c>
      <c r="D65" s="155"/>
      <c r="E65" s="162">
        <f t="shared" si="3"/>
        <v>10.202535131927513</v>
      </c>
      <c r="F65" s="163">
        <f t="shared" si="4"/>
        <v>0.05711986642890532</v>
      </c>
      <c r="G65" s="155"/>
      <c r="H65" s="167">
        <v>14.736364382898433</v>
      </c>
      <c r="I65" s="163"/>
      <c r="K65" s="162">
        <f t="shared" si="5"/>
        <v>22.437878496601115</v>
      </c>
      <c r="L65" s="163">
        <f t="shared" si="7"/>
        <v>-1.4279966607226333</v>
      </c>
      <c r="N65" s="162">
        <v>22.39636170675482</v>
      </c>
      <c r="O65" s="163"/>
    </row>
    <row r="66" spans="1:15" ht="12.75">
      <c r="A66" s="155">
        <f t="shared" si="6"/>
        <v>55</v>
      </c>
      <c r="B66" s="162">
        <f t="shared" si="1"/>
        <v>13.049657888063516</v>
      </c>
      <c r="C66" s="163">
        <f t="shared" si="2"/>
        <v>0.08726646259971649</v>
      </c>
      <c r="D66" s="155"/>
      <c r="E66" s="162">
        <f t="shared" si="3"/>
        <v>10.30153689607046</v>
      </c>
      <c r="F66" s="163">
        <f t="shared" si="4"/>
        <v>0.06981317007977328</v>
      </c>
      <c r="G66" s="155"/>
      <c r="H66" s="167">
        <v>14.80405417728217</v>
      </c>
      <c r="I66" s="163"/>
      <c r="K66" s="162">
        <f t="shared" si="5"/>
        <v>22.927619488769963</v>
      </c>
      <c r="L66" s="163">
        <f t="shared" si="7"/>
        <v>-1.3962634015954636</v>
      </c>
      <c r="N66" s="162">
        <v>22.881618146080463</v>
      </c>
      <c r="O66" s="163"/>
    </row>
    <row r="67" spans="1:15" ht="12.75">
      <c r="A67" s="155">
        <f t="shared" si="6"/>
        <v>56</v>
      </c>
      <c r="B67" s="162">
        <f t="shared" si="1"/>
        <v>13.069444560517379</v>
      </c>
      <c r="C67" s="163">
        <f t="shared" si="2"/>
        <v>0.10313309216330124</v>
      </c>
      <c r="D67" s="155"/>
      <c r="E67" s="162">
        <f t="shared" si="3"/>
        <v>10.419457712839652</v>
      </c>
      <c r="F67" s="163">
        <f t="shared" si="4"/>
        <v>0.08250647373064102</v>
      </c>
      <c r="G67" s="155"/>
      <c r="H67" s="167">
        <v>14.871022326041896</v>
      </c>
      <c r="I67" s="163"/>
      <c r="K67" s="162">
        <f t="shared" si="5"/>
        <v>23.393759785828355</v>
      </c>
      <c r="L67" s="163">
        <f t="shared" si="7"/>
        <v>-1.364530142468294</v>
      </c>
      <c r="N67" s="162">
        <v>23.33621433391748</v>
      </c>
      <c r="O67" s="163"/>
    </row>
    <row r="68" spans="1:15" ht="12.75">
      <c r="A68" s="155">
        <f t="shared" si="6"/>
        <v>57</v>
      </c>
      <c r="B68" s="162">
        <f t="shared" si="1"/>
        <v>13.092592322832694</v>
      </c>
      <c r="C68" s="163">
        <f t="shared" si="2"/>
        <v>0.118999721726886</v>
      </c>
      <c r="D68" s="155"/>
      <c r="E68" s="162">
        <f t="shared" si="3"/>
        <v>10.555822756725384</v>
      </c>
      <c r="F68" s="163">
        <f t="shared" si="4"/>
        <v>0.09519977738150887</v>
      </c>
      <c r="G68" s="155"/>
      <c r="H68" s="167">
        <v>14.937307760731553</v>
      </c>
      <c r="I68" s="163"/>
      <c r="K68" s="162">
        <f t="shared" si="5"/>
        <v>23.835247044079065</v>
      </c>
      <c r="L68" s="163">
        <f t="shared" si="7"/>
        <v>-1.3327968833411246</v>
      </c>
      <c r="N68" s="162">
        <v>23.772346922398214</v>
      </c>
      <c r="O68" s="163"/>
    </row>
    <row r="69" spans="1:15" ht="12.75">
      <c r="A69" s="155">
        <f t="shared" si="6"/>
        <v>58</v>
      </c>
      <c r="B69" s="162">
        <f t="shared" si="1"/>
        <v>13.11913075716438</v>
      </c>
      <c r="C69" s="163">
        <f t="shared" si="2"/>
        <v>0.13486635129047098</v>
      </c>
      <c r="D69" s="155"/>
      <c r="E69" s="162">
        <f t="shared" si="3"/>
        <v>10.710082933825115</v>
      </c>
      <c r="F69" s="163">
        <f t="shared" si="4"/>
        <v>0.10789308103237671</v>
      </c>
      <c r="G69" s="155"/>
      <c r="H69" s="167">
        <v>15.00294602857092</v>
      </c>
      <c r="I69" s="163"/>
      <c r="K69" s="162">
        <f t="shared" si="5"/>
        <v>24.2515190517825</v>
      </c>
      <c r="L69" s="163">
        <f t="shared" si="7"/>
        <v>-1.3010636242139546</v>
      </c>
      <c r="N69" s="162">
        <v>24.191348405413496</v>
      </c>
      <c r="O69" s="163"/>
    </row>
    <row r="70" spans="1:15" ht="12.75">
      <c r="A70" s="155">
        <f t="shared" si="6"/>
        <v>59</v>
      </c>
      <c r="B70" s="162">
        <f t="shared" si="1"/>
        <v>13.149093933259824</v>
      </c>
      <c r="C70" s="163">
        <f t="shared" si="2"/>
        <v>0.15073298085405573</v>
      </c>
      <c r="D70" s="155"/>
      <c r="E70" s="162">
        <f t="shared" si="3"/>
        <v>10.881617092850835</v>
      </c>
      <c r="F70" s="163">
        <f t="shared" si="4"/>
        <v>0.12058638468324456</v>
      </c>
      <c r="G70" s="155"/>
      <c r="H70" s="167">
        <v>15.067969733801714</v>
      </c>
      <c r="I70" s="163"/>
      <c r="K70" s="162">
        <f t="shared" si="5"/>
        <v>24.642410658343387</v>
      </c>
      <c r="L70" s="163">
        <f t="shared" si="7"/>
        <v>-1.269330365086785</v>
      </c>
      <c r="N70" s="162">
        <v>24.590252079041065</v>
      </c>
      <c r="O70" s="163"/>
    </row>
    <row r="71" spans="1:15" ht="12.75">
      <c r="A71" s="155">
        <f t="shared" si="6"/>
        <v>60</v>
      </c>
      <c r="B71" s="162">
        <f t="shared" si="1"/>
        <v>13.182520516169633</v>
      </c>
      <c r="C71" s="163">
        <f t="shared" si="2"/>
        <v>0.1665996104176405</v>
      </c>
      <c r="D71" s="155"/>
      <c r="E71" s="162">
        <f t="shared" si="3"/>
        <v>11.069734526286062</v>
      </c>
      <c r="F71" s="163">
        <f t="shared" si="4"/>
        <v>0.1332796883341124</v>
      </c>
      <c r="G71" s="155"/>
      <c r="H71" s="167">
        <v>15.132408686051296</v>
      </c>
      <c r="I71" s="163"/>
      <c r="K71" s="162">
        <f t="shared" si="5"/>
        <v>25.008050438078563</v>
      </c>
      <c r="L71" s="163">
        <f t="shared" si="7"/>
        <v>-1.2375971059596156</v>
      </c>
      <c r="N71" s="162">
        <v>24.958796471387885</v>
      </c>
      <c r="O71" s="163"/>
    </row>
    <row r="72" spans="1:15" ht="12.75">
      <c r="A72" s="155">
        <f t="shared" si="6"/>
        <v>61</v>
      </c>
      <c r="B72" s="162">
        <f t="shared" si="1"/>
        <v>13.219453889397554</v>
      </c>
      <c r="C72" s="163">
        <f t="shared" si="2"/>
        <v>0.18246623998122535</v>
      </c>
      <c r="D72" s="155"/>
      <c r="E72" s="162">
        <f t="shared" si="3"/>
        <v>11.273677751621229</v>
      </c>
      <c r="F72" s="163">
        <f t="shared" si="4"/>
        <v>0.14597299198498037</v>
      </c>
      <c r="G72" s="155"/>
      <c r="H72" s="167">
        <v>15.196290438217412</v>
      </c>
      <c r="I72" s="163"/>
      <c r="K72" s="162">
        <f t="shared" si="5"/>
        <v>25.348754727747213</v>
      </c>
      <c r="L72" s="163">
        <f t="shared" si="7"/>
        <v>-1.2058638468324459</v>
      </c>
      <c r="N72" s="162">
        <v>25.308465737370263</v>
      </c>
      <c r="O72" s="163"/>
    </row>
    <row r="73" spans="1:15" ht="12.75">
      <c r="A73" s="155">
        <f t="shared" si="6"/>
        <v>62</v>
      </c>
      <c r="B73" s="162">
        <f t="shared" si="1"/>
        <v>13.259942294227757</v>
      </c>
      <c r="C73" s="163">
        <f t="shared" si="2"/>
        <v>0.1983328695448101</v>
      </c>
      <c r="D73" s="155"/>
      <c r="E73" s="162">
        <f t="shared" si="3"/>
        <v>11.492625561468394</v>
      </c>
      <c r="F73" s="163">
        <f t="shared" si="4"/>
        <v>0.1586662956358481</v>
      </c>
      <c r="G73" s="155"/>
      <c r="H73" s="167">
        <v>15.25964046477104</v>
      </c>
      <c r="I73" s="163"/>
      <c r="K73" s="162">
        <f t="shared" si="5"/>
        <v>25.66492641786532</v>
      </c>
      <c r="L73" s="163">
        <f t="shared" si="7"/>
        <v>-1.1741305877052763</v>
      </c>
      <c r="N73" s="162">
        <v>25.638580445217166</v>
      </c>
      <c r="O73" s="163"/>
    </row>
    <row r="74" spans="1:15" ht="12.75">
      <c r="A74" s="155">
        <f t="shared" si="6"/>
        <v>63</v>
      </c>
      <c r="B74" s="162">
        <f t="shared" si="1"/>
        <v>13.30403898607366</v>
      </c>
      <c r="C74" s="163">
        <f t="shared" si="2"/>
        <v>0.21419949910839509</v>
      </c>
      <c r="D74" s="155"/>
      <c r="E74" s="162">
        <f t="shared" si="3"/>
        <v>11.725696330273577</v>
      </c>
      <c r="F74" s="163">
        <f t="shared" si="4"/>
        <v>0.17135959928671607</v>
      </c>
      <c r="G74" s="155"/>
      <c r="H74" s="167">
        <v>15.322482334497412</v>
      </c>
      <c r="I74" s="163"/>
      <c r="K74" s="162">
        <f t="shared" si="5"/>
        <v>25.95696510073627</v>
      </c>
      <c r="L74" s="163">
        <f t="shared" si="7"/>
        <v>-1.1423973285781064</v>
      </c>
      <c r="N74" s="162">
        <v>25.94712471666734</v>
      </c>
      <c r="O74" s="163"/>
    </row>
    <row r="75" spans="1:15" ht="12.75">
      <c r="A75" s="155">
        <f t="shared" si="6"/>
        <v>64</v>
      </c>
      <c r="B75" s="162">
        <f t="shared" si="1"/>
        <v>13.351802408806595</v>
      </c>
      <c r="C75" s="163">
        <f t="shared" si="2"/>
        <v>0.23006612867197984</v>
      </c>
      <c r="D75" s="155"/>
      <c r="E75" s="162">
        <f t="shared" si="3"/>
        <v>11.971951564311667</v>
      </c>
      <c r="F75" s="163">
        <f t="shared" si="4"/>
        <v>0.1840529029375838</v>
      </c>
      <c r="G75" s="155"/>
      <c r="H75" s="167">
        <v>15.384837825673557</v>
      </c>
      <c r="I75" s="163"/>
      <c r="K75" s="162">
        <f t="shared" si="5"/>
        <v>26.225193951884</v>
      </c>
      <c r="L75" s="163">
        <f aca="true" t="shared" si="8" ref="L75:L106">-PI()+A75*2*PI()/(K$8-1)</f>
        <v>-1.1106640694509369</v>
      </c>
      <c r="N75" s="162">
        <v>26.23186846989943</v>
      </c>
      <c r="O75" s="163"/>
    </row>
    <row r="76" spans="1:15" ht="12.75">
      <c r="A76" s="155">
        <f t="shared" si="6"/>
        <v>65</v>
      </c>
      <c r="B76" s="162">
        <f aca="true" t="shared" si="9" ref="B76:B139">13/COS(C76)</f>
        <v>13.403296388146433</v>
      </c>
      <c r="C76" s="163">
        <f aca="true" t="shared" si="10" ref="C76:C139">-PI()/B$3+A76*2*PI()/B$3/(B$8-1)</f>
        <v>0.2459327582355646</v>
      </c>
      <c r="D76" s="155"/>
      <c r="E76" s="162">
        <f aca="true" t="shared" si="11" ref="E76:E139">15-5*COS($E$3*F76)</f>
        <v>12.230399680669448</v>
      </c>
      <c r="F76" s="163">
        <f aca="true" t="shared" si="12" ref="F76:F139">-PI()/E$3+A76*2*PI()/E$3/(E$8-1)</f>
        <v>0.19674620658845166</v>
      </c>
      <c r="G76" s="155"/>
      <c r="H76" s="167">
        <v>15.446727364543063</v>
      </c>
      <c r="I76" s="163"/>
      <c r="K76" s="162">
        <f aca="true" t="shared" si="13" ref="K76:K139">20+L$9*SIN(SIN(2*ABS(L76)))-(SIN(L76*4))^2*L$10</f>
        <v>26.469807148220543</v>
      </c>
      <c r="L76" s="163">
        <f t="shared" si="8"/>
        <v>-1.0789308103237674</v>
      </c>
      <c r="N76" s="162">
        <v>26.49073620588296</v>
      </c>
      <c r="O76" s="163"/>
    </row>
    <row r="77" spans="1:15" ht="12.75">
      <c r="A77" s="155">
        <f aca="true" t="shared" si="14" ref="A77:A140">A76+1</f>
        <v>66</v>
      </c>
      <c r="B77" s="162">
        <f t="shared" si="9"/>
        <v>13.458590345331078</v>
      </c>
      <c r="C77" s="163">
        <f t="shared" si="10"/>
        <v>0.26179938779914935</v>
      </c>
      <c r="D77" s="155"/>
      <c r="E77" s="162">
        <f t="shared" si="11"/>
        <v>12.499999999999998</v>
      </c>
      <c r="F77" s="163">
        <f t="shared" si="12"/>
        <v>0.2094395102393195</v>
      </c>
      <c r="G77" s="155"/>
      <c r="H77" s="167">
        <v>15.508169889758157</v>
      </c>
      <c r="I77" s="163"/>
      <c r="K77" s="162">
        <f t="shared" si="13"/>
        <v>26.690839832746605</v>
      </c>
      <c r="L77" s="163">
        <f t="shared" si="8"/>
        <v>-1.0471975511965979</v>
      </c>
      <c r="N77" s="162">
        <v>26.72234637855054</v>
      </c>
      <c r="O77" s="163"/>
    </row>
    <row r="78" spans="1:15" ht="12.75">
      <c r="A78" s="155">
        <f t="shared" si="14"/>
        <v>67</v>
      </c>
      <c r="B78" s="162">
        <f t="shared" si="9"/>
        <v>13.517759532429022</v>
      </c>
      <c r="C78" s="163">
        <f t="shared" si="10"/>
        <v>0.27766601736273433</v>
      </c>
      <c r="D78" s="155"/>
      <c r="E78" s="162">
        <f t="shared" si="11"/>
        <v>12.779666936971129</v>
      </c>
      <c r="F78" s="163">
        <f t="shared" si="12"/>
        <v>0.22213281389018735</v>
      </c>
      <c r="G78" s="155"/>
      <c r="H78" s="167">
        <v>15.569183105572876</v>
      </c>
      <c r="I78" s="163"/>
      <c r="K78" s="162">
        <f t="shared" si="13"/>
        <v>26.888160763412202</v>
      </c>
      <c r="L78" s="163">
        <f t="shared" si="8"/>
        <v>-1.015464292069428</v>
      </c>
      <c r="N78" s="162">
        <v>26.92642647670533</v>
      </c>
      <c r="O78" s="163"/>
    </row>
    <row r="79" spans="1:15" ht="12.75">
      <c r="A79" s="155">
        <f t="shared" si="14"/>
        <v>68</v>
      </c>
      <c r="B79" s="162">
        <f t="shared" si="9"/>
        <v>13.580885290820794</v>
      </c>
      <c r="C79" s="163">
        <f t="shared" si="10"/>
        <v>0.2935326469263191</v>
      </c>
      <c r="D79" s="155"/>
      <c r="E79" s="162">
        <f t="shared" si="11"/>
        <v>13.068274371534356</v>
      </c>
      <c r="F79" s="163">
        <f t="shared" si="12"/>
        <v>0.2348261175410552</v>
      </c>
      <c r="G79" s="155"/>
      <c r="H79" s="167">
        <v>15.629783596604872</v>
      </c>
      <c r="I79" s="163"/>
      <c r="K79" s="162">
        <f t="shared" si="13"/>
        <v>27.061485977847916</v>
      </c>
      <c r="L79" s="163">
        <f t="shared" si="8"/>
        <v>-0.9837310329422584</v>
      </c>
      <c r="N79" s="162">
        <v>27.10366319851274</v>
      </c>
      <c r="O79" s="163"/>
    </row>
    <row r="80" spans="1:15" ht="12.75">
      <c r="A80" s="155">
        <f t="shared" si="14"/>
        <v>69</v>
      </c>
      <c r="B80" s="162">
        <f t="shared" si="9"/>
        <v>13.64805533455311</v>
      </c>
      <c r="C80" s="163">
        <f t="shared" si="10"/>
        <v>0.30939927648990384</v>
      </c>
      <c r="D80" s="155"/>
      <c r="E80" s="162">
        <f t="shared" si="11"/>
        <v>13.364660183412893</v>
      </c>
      <c r="F80" s="163">
        <f t="shared" si="12"/>
        <v>0.24751942119192316</v>
      </c>
      <c r="G80" s="155"/>
      <c r="H80" s="167">
        <v>15.689986887928011</v>
      </c>
      <c r="I80" s="163"/>
      <c r="K80" s="162">
        <f t="shared" si="13"/>
        <v>27.210410203000464</v>
      </c>
      <c r="L80" s="163">
        <f t="shared" si="8"/>
        <v>-0.9519977738150889</v>
      </c>
      <c r="N80" s="162">
        <v>27.253753903703377</v>
      </c>
      <c r="O80" s="163"/>
    </row>
    <row r="81" spans="1:15" ht="12.75">
      <c r="A81" s="155">
        <f t="shared" si="14"/>
        <v>70</v>
      </c>
      <c r="B81" s="162">
        <f t="shared" si="9"/>
        <v>13.719364060465896</v>
      </c>
      <c r="C81" s="163">
        <f t="shared" si="10"/>
        <v>0.3252659060534886</v>
      </c>
      <c r="D81" s="155"/>
      <c r="E81" s="162">
        <f t="shared" si="11"/>
        <v>13.667630931549823</v>
      </c>
      <c r="F81" s="163">
        <f t="shared" si="12"/>
        <v>0.2602127248427909</v>
      </c>
      <c r="G81" s="155"/>
      <c r="H81" s="167">
        <v>15.749807582916132</v>
      </c>
      <c r="I81" s="163"/>
      <c r="K81" s="162">
        <f t="shared" si="13"/>
        <v>27.33445145797204</v>
      </c>
      <c r="L81" s="163">
        <f t="shared" si="8"/>
        <v>-0.9202645146879194</v>
      </c>
      <c r="N81" s="162">
        <v>27.36385502457162</v>
      </c>
      <c r="O81" s="163"/>
    </row>
    <row r="82" spans="1:15" ht="12.75">
      <c r="A82" s="155">
        <f t="shared" si="14"/>
        <v>71</v>
      </c>
      <c r="B82" s="162">
        <f t="shared" si="9"/>
        <v>13.794912887210007</v>
      </c>
      <c r="C82" s="163">
        <f t="shared" si="10"/>
        <v>0.3411325356170736</v>
      </c>
      <c r="D82" s="155"/>
      <c r="E82" s="162">
        <f t="shared" si="11"/>
        <v>13.975966659674048</v>
      </c>
      <c r="F82" s="163">
        <f t="shared" si="12"/>
        <v>0.27290602849365886</v>
      </c>
      <c r="G82" s="155"/>
      <c r="H82" s="167">
        <v>15.809259435031858</v>
      </c>
      <c r="I82" s="163"/>
      <c r="K82" s="162">
        <f t="shared" si="13"/>
        <v>27.43310343129633</v>
      </c>
      <c r="L82" s="163">
        <f t="shared" si="8"/>
        <v>-0.8885312555607494</v>
      </c>
      <c r="N82" s="162">
        <v>27.45336474961976</v>
      </c>
      <c r="O82" s="163"/>
    </row>
    <row r="83" spans="1:15" ht="12.75">
      <c r="A83" s="155">
        <f t="shared" si="14"/>
        <v>72</v>
      </c>
      <c r="B83" s="162">
        <f t="shared" si="9"/>
        <v>13.874810625514945</v>
      </c>
      <c r="C83" s="163">
        <f t="shared" si="10"/>
        <v>0.35699916518065833</v>
      </c>
      <c r="D83" s="155"/>
      <c r="E83" s="162">
        <f t="shared" si="11"/>
        <v>14.288425808633573</v>
      </c>
      <c r="F83" s="163">
        <f t="shared" si="12"/>
        <v>0.2855993321445266</v>
      </c>
      <c r="G83" s="155"/>
      <c r="H83" s="167">
        <v>15.868355342209462</v>
      </c>
      <c r="I83" s="163"/>
      <c r="K83" s="162">
        <f t="shared" si="13"/>
        <v>27.505889818808107</v>
      </c>
      <c r="L83" s="163">
        <f t="shared" si="8"/>
        <v>-0.8567979964335799</v>
      </c>
      <c r="N83" s="162">
        <v>27.51514998093038</v>
      </c>
      <c r="O83" s="163"/>
    </row>
    <row r="84" spans="1:15" ht="12.75">
      <c r="A84" s="155">
        <f t="shared" si="14"/>
        <v>73</v>
      </c>
      <c r="B84" s="162">
        <f t="shared" si="9"/>
        <v>13.959173882334769</v>
      </c>
      <c r="C84" s="163">
        <f t="shared" si="10"/>
        <v>0.3728657947442431</v>
      </c>
      <c r="D84" s="155"/>
      <c r="E84" s="162">
        <f t="shared" si="11"/>
        <v>14.603750215716056</v>
      </c>
      <c r="F84" s="163">
        <f t="shared" si="12"/>
        <v>0.29829263579539445</v>
      </c>
      <c r="G84" s="155"/>
      <c r="H84" s="167">
        <v>15.92710751551378</v>
      </c>
      <c r="I84" s="163"/>
      <c r="K84" s="162">
        <f t="shared" si="13"/>
        <v>27.552414906335095</v>
      </c>
      <c r="L84" s="163">
        <f t="shared" si="8"/>
        <v>-0.8250647373064104</v>
      </c>
      <c r="N84" s="162">
        <v>27.551050627366134</v>
      </c>
      <c r="O84" s="163"/>
    </row>
    <row r="85" spans="1:15" ht="12.75">
      <c r="A85" s="155">
        <f t="shared" si="14"/>
        <v>74</v>
      </c>
      <c r="B85" s="162">
        <f t="shared" si="9"/>
        <v>14.048127501800247</v>
      </c>
      <c r="C85" s="163">
        <f t="shared" si="10"/>
        <v>0.38873242430782806</v>
      </c>
      <c r="D85" s="155"/>
      <c r="E85" s="162">
        <f t="shared" si="11"/>
        <v>14.920670180825958</v>
      </c>
      <c r="F85" s="163">
        <f t="shared" si="12"/>
        <v>0.3109859394462623</v>
      </c>
      <c r="G85" s="155"/>
      <c r="H85" s="167">
        <v>15.98552745496105</v>
      </c>
      <c r="I85" s="163"/>
      <c r="K85" s="162">
        <f t="shared" si="13"/>
        <v>27.572405255717538</v>
      </c>
      <c r="L85" s="163">
        <f t="shared" si="8"/>
        <v>-0.7933314781792404</v>
      </c>
      <c r="N85" s="162">
        <v>27.570498725039144</v>
      </c>
      <c r="O85" s="163"/>
    </row>
    <row r="86" spans="1:15" ht="12.75">
      <c r="A86" s="155">
        <f t="shared" si="14"/>
        <v>75</v>
      </c>
      <c r="B86" s="162">
        <f t="shared" si="9"/>
        <v>14.141805046240748</v>
      </c>
      <c r="C86" s="163">
        <f t="shared" si="10"/>
        <v>0.4045990538714128</v>
      </c>
      <c r="D86" s="155"/>
      <c r="E86" s="162">
        <f t="shared" si="11"/>
        <v>15.23790957911871</v>
      </c>
      <c r="F86" s="163">
        <f t="shared" si="12"/>
        <v>0.32367924309713014</v>
      </c>
      <c r="G86" s="155"/>
      <c r="H86" s="167">
        <v>16.04362613500085</v>
      </c>
      <c r="I86" s="163"/>
      <c r="K86" s="162">
        <f t="shared" si="13"/>
        <v>27.565738349955687</v>
      </c>
      <c r="L86" s="163">
        <f t="shared" si="8"/>
        <v>-0.7615982190520709</v>
      </c>
      <c r="N86" s="162">
        <v>27.562625019288433</v>
      </c>
      <c r="O86" s="163"/>
    </row>
    <row r="87" spans="1:15" ht="12.75">
      <c r="A87" s="155">
        <f t="shared" si="14"/>
        <v>76</v>
      </c>
      <c r="B87" s="162">
        <f t="shared" si="9"/>
        <v>14.24034932091507</v>
      </c>
      <c r="C87" s="163">
        <f t="shared" si="10"/>
        <v>0.4204656834349976</v>
      </c>
      <c r="D87" s="155"/>
      <c r="E87" s="162">
        <f t="shared" si="11"/>
        <v>15.554190999505057</v>
      </c>
      <c r="F87" s="163">
        <f t="shared" si="12"/>
        <v>0.3363725467479981</v>
      </c>
      <c r="G87" s="155"/>
      <c r="H87" s="167">
        <v>16.1014137923634</v>
      </c>
      <c r="I87" s="163"/>
      <c r="K87" s="162">
        <f t="shared" si="13"/>
        <v>27.532455388594762</v>
      </c>
      <c r="L87" s="163">
        <f t="shared" si="8"/>
        <v>-0.7298649599249014</v>
      </c>
      <c r="N87" s="162">
        <v>27.535129921443644</v>
      </c>
      <c r="O87" s="163"/>
    </row>
    <row r="88" spans="1:15" ht="12.75">
      <c r="A88" s="155">
        <f t="shared" si="14"/>
        <v>77</v>
      </c>
      <c r="B88" s="162">
        <f t="shared" si="9"/>
        <v>14.343912946512393</v>
      </c>
      <c r="C88" s="163">
        <f t="shared" si="10"/>
        <v>0.43633231299858233</v>
      </c>
      <c r="D88" s="155"/>
      <c r="E88" s="162">
        <f t="shared" si="11"/>
        <v>15.868240888334652</v>
      </c>
      <c r="F88" s="163">
        <f t="shared" si="12"/>
        <v>0.34906585039886595</v>
      </c>
      <c r="G88" s="155"/>
      <c r="H88" s="167">
        <v>16.158900225990855</v>
      </c>
      <c r="I88" s="163"/>
      <c r="K88" s="162">
        <f t="shared" si="13"/>
        <v>27.47275698757863</v>
      </c>
      <c r="L88" s="163">
        <f t="shared" si="8"/>
        <v>-0.6981317007977319</v>
      </c>
      <c r="N88" s="162">
        <v>27.490660156141686</v>
      </c>
      <c r="O88" s="163"/>
    </row>
    <row r="89" spans="1:15" ht="12.75">
      <c r="A89" s="155">
        <f t="shared" si="14"/>
        <v>78</v>
      </c>
      <c r="B89" s="162">
        <f t="shared" si="9"/>
        <v>14.452658983959285</v>
      </c>
      <c r="C89" s="163">
        <f t="shared" si="10"/>
        <v>0.4521989425621671</v>
      </c>
      <c r="D89" s="155"/>
      <c r="E89" s="162">
        <f t="shared" si="11"/>
        <v>16.17879467754714</v>
      </c>
      <c r="F89" s="163">
        <f t="shared" si="12"/>
        <v>0.3617591540497338</v>
      </c>
      <c r="G89" s="155"/>
      <c r="H89" s="167">
        <v>16.216094773699762</v>
      </c>
      <c r="I89" s="163"/>
      <c r="K89" s="162">
        <f t="shared" si="13"/>
        <v>27.386982201656995</v>
      </c>
      <c r="L89" s="163">
        <f t="shared" si="8"/>
        <v>-0.6663984416705624</v>
      </c>
      <c r="N89" s="162">
        <v>27.41112445687605</v>
      </c>
      <c r="O89" s="163"/>
    </row>
    <row r="90" spans="1:15" ht="12.75">
      <c r="A90" s="155">
        <f t="shared" si="14"/>
        <v>79</v>
      </c>
      <c r="B90" s="162">
        <f t="shared" si="9"/>
        <v>14.566761616603971</v>
      </c>
      <c r="C90" s="163">
        <f t="shared" si="10"/>
        <v>0.46806557212575206</v>
      </c>
      <c r="D90" s="155"/>
      <c r="E90" s="162">
        <f t="shared" si="11"/>
        <v>16.484601876641374</v>
      </c>
      <c r="F90" s="163">
        <f t="shared" si="12"/>
        <v>0.37445245770060165</v>
      </c>
      <c r="G90" s="155"/>
      <c r="H90" s="167">
        <v>16.273006217918212</v>
      </c>
      <c r="I90" s="163"/>
      <c r="K90" s="162">
        <f t="shared" si="13"/>
        <v>27.275572917498714</v>
      </c>
      <c r="L90" s="163">
        <f t="shared" si="8"/>
        <v>-0.6346651825433924</v>
      </c>
      <c r="N90" s="162">
        <v>27.311157804594973</v>
      </c>
      <c r="O90" s="163"/>
    </row>
    <row r="91" spans="1:15" ht="12.75">
      <c r="A91" s="155">
        <f t="shared" si="14"/>
        <v>80</v>
      </c>
      <c r="B91" s="162">
        <f t="shared" si="9"/>
        <v>14.686406895453635</v>
      </c>
      <c r="C91" s="163">
        <f t="shared" si="10"/>
        <v>0.4839322016893368</v>
      </c>
      <c r="D91" s="155"/>
      <c r="E91" s="162">
        <f t="shared" si="11"/>
        <v>16.78443110795936</v>
      </c>
      <c r="F91" s="163">
        <f t="shared" si="12"/>
        <v>0.3871457613514695</v>
      </c>
      <c r="G91" s="155"/>
      <c r="H91" s="167">
        <v>16.329642940918248</v>
      </c>
      <c r="I91" s="163"/>
      <c r="K91" s="162">
        <f t="shared" si="13"/>
        <v>27.13902712992054</v>
      </c>
      <c r="L91" s="163">
        <f t="shared" si="8"/>
        <v>-0.6029319234162229</v>
      </c>
      <c r="N91" s="162">
        <v>27.183317011215543</v>
      </c>
      <c r="O91" s="163"/>
    </row>
    <row r="92" spans="1:15" ht="12.75">
      <c r="A92" s="155">
        <f t="shared" si="14"/>
        <v>81</v>
      </c>
      <c r="B92" s="162">
        <f t="shared" si="9"/>
        <v>14.811793553825096</v>
      </c>
      <c r="C92" s="163">
        <f t="shared" si="10"/>
        <v>0.49979883125292157</v>
      </c>
      <c r="D92" s="155"/>
      <c r="E92" s="162">
        <f t="shared" si="11"/>
        <v>17.077075065009428</v>
      </c>
      <c r="F92" s="163">
        <f t="shared" si="12"/>
        <v>0.3998390650023371</v>
      </c>
      <c r="G92" s="155"/>
      <c r="H92" s="167">
        <v>16.3860130183347</v>
      </c>
      <c r="I92" s="163"/>
      <c r="K92" s="162">
        <f t="shared" si="13"/>
        <v>26.97784579232073</v>
      </c>
      <c r="L92" s="163">
        <f t="shared" si="8"/>
        <v>-0.5711986642890534</v>
      </c>
      <c r="N92" s="162">
        <v>27.018314268252595</v>
      </c>
      <c r="O92" s="163"/>
    </row>
    <row r="93" spans="1:15" ht="12.75">
      <c r="A93" s="155">
        <f t="shared" si="14"/>
        <v>82</v>
      </c>
      <c r="B93" s="162">
        <f t="shared" si="9"/>
        <v>14.943133898545206</v>
      </c>
      <c r="C93" s="163">
        <f t="shared" si="10"/>
        <v>0.5156654608165063</v>
      </c>
      <c r="D93" s="155"/>
      <c r="E93" s="162">
        <f t="shared" si="11"/>
        <v>17.36135537386341</v>
      </c>
      <c r="F93" s="163">
        <f t="shared" si="12"/>
        <v>0.412532368653205</v>
      </c>
      <c r="G93" s="155"/>
      <c r="H93" s="167">
        <v>16.442123992905625</v>
      </c>
      <c r="I93" s="163"/>
      <c r="K93" s="162">
        <f t="shared" si="13"/>
        <v>26.792478726961377</v>
      </c>
      <c r="L93" s="163">
        <f t="shared" si="8"/>
        <v>-0.5394654051618839</v>
      </c>
      <c r="N93" s="162">
        <v>26.827806089549675</v>
      </c>
      <c r="O93" s="163"/>
    </row>
    <row r="94" spans="1:15" ht="12.75">
      <c r="A94" s="155">
        <f t="shared" si="14"/>
        <v>83</v>
      </c>
      <c r="B94" s="162">
        <f t="shared" si="9"/>
        <v>15.080654785719615</v>
      </c>
      <c r="C94" s="163">
        <f t="shared" si="10"/>
        <v>0.5315320903800913</v>
      </c>
      <c r="D94" s="155"/>
      <c r="E94" s="162">
        <f t="shared" si="11"/>
        <v>17.63612733805251</v>
      </c>
      <c r="F94" s="163">
        <f t="shared" si="12"/>
        <v>0.42522567230407304</v>
      </c>
      <c r="G94" s="155"/>
      <c r="H94" s="167">
        <v>16.49798319072981</v>
      </c>
      <c r="I94" s="163"/>
      <c r="K94" s="162">
        <f t="shared" si="13"/>
        <v>26.583275421375536</v>
      </c>
      <c r="L94" s="163">
        <f t="shared" si="8"/>
        <v>-0.507732146034714</v>
      </c>
      <c r="N94" s="162">
        <v>26.609992804562765</v>
      </c>
      <c r="O94" s="163"/>
    </row>
    <row r="95" spans="1:15" ht="12.75">
      <c r="A95" s="155">
        <f t="shared" si="14"/>
        <v>84</v>
      </c>
      <c r="B95" s="162">
        <f t="shared" si="9"/>
        <v>15.224598690092893</v>
      </c>
      <c r="C95" s="163">
        <f t="shared" si="10"/>
        <v>0.5473987199436761</v>
      </c>
      <c r="D95" s="155"/>
      <c r="E95" s="162">
        <f t="shared" si="11"/>
        <v>17.90028454785599</v>
      </c>
      <c r="F95" s="163">
        <f t="shared" si="12"/>
        <v>0.4379189759549409</v>
      </c>
      <c r="G95" s="155"/>
      <c r="H95" s="167">
        <v>16.553597488709077</v>
      </c>
      <c r="I95" s="163"/>
      <c r="K95" s="162">
        <f t="shared" si="13"/>
        <v>26.350446388421492</v>
      </c>
      <c r="L95" s="163">
        <f t="shared" si="8"/>
        <v>-0.47599888690754444</v>
      </c>
      <c r="N95" s="162">
        <v>26.36464624591625</v>
      </c>
      <c r="O95" s="163"/>
    </row>
    <row r="96" spans="1:15" ht="12.75">
      <c r="A96" s="155">
        <f t="shared" si="14"/>
        <v>85</v>
      </c>
      <c r="B96" s="162">
        <f t="shared" si="9"/>
        <v>15.375224878169293</v>
      </c>
      <c r="C96" s="163">
        <f t="shared" si="10"/>
        <v>0.5632653495072608</v>
      </c>
      <c r="D96" s="155"/>
      <c r="E96" s="162">
        <f t="shared" si="11"/>
        <v>18.152763335422613</v>
      </c>
      <c r="F96" s="163">
        <f t="shared" si="12"/>
        <v>0.45061227960580874</v>
      </c>
      <c r="G96" s="155"/>
      <c r="H96" s="167">
        <v>16.60897359189776</v>
      </c>
      <c r="I96" s="163"/>
      <c r="K96" s="162">
        <f t="shared" si="13"/>
        <v>26.094040131412115</v>
      </c>
      <c r="L96" s="163">
        <f t="shared" si="8"/>
        <v>-0.4442656277803749</v>
      </c>
      <c r="N96" s="162">
        <v>26.092610704543077</v>
      </c>
      <c r="O96" s="163"/>
    </row>
    <row r="97" spans="1:15" ht="12.75">
      <c r="A97" s="155">
        <f t="shared" si="14"/>
        <v>86</v>
      </c>
      <c r="B97" s="162">
        <f t="shared" si="9"/>
        <v>15.532810696573872</v>
      </c>
      <c r="C97" s="163">
        <f t="shared" si="10"/>
        <v>0.5791319790708456</v>
      </c>
      <c r="D97" s="155"/>
      <c r="E97" s="162">
        <f t="shared" si="11"/>
        <v>18.392547057785663</v>
      </c>
      <c r="F97" s="163">
        <f t="shared" si="12"/>
        <v>0.4633055832566766</v>
      </c>
      <c r="G97" s="155"/>
      <c r="H97" s="167">
        <v>16.60897357866388</v>
      </c>
      <c r="I97" s="163"/>
      <c r="K97" s="162">
        <f t="shared" si="13"/>
        <v>25.813939672348322</v>
      </c>
      <c r="L97" s="163">
        <f t="shared" si="8"/>
        <v>-0.4125323686532054</v>
      </c>
      <c r="N97" s="162">
        <v>25.795686769976818</v>
      </c>
      <c r="O97" s="163"/>
    </row>
    <row r="98" spans="1:15" ht="12.75">
      <c r="A98" s="155">
        <f t="shared" si="14"/>
        <v>87</v>
      </c>
      <c r="B98" s="162">
        <f t="shared" si="9"/>
        <v>15.697652988635639</v>
      </c>
      <c r="C98" s="163">
        <f t="shared" si="10"/>
        <v>0.5949986086344303</v>
      </c>
      <c r="D98" s="155"/>
      <c r="E98" s="162">
        <f t="shared" si="11"/>
        <v>18.61867019052535</v>
      </c>
      <c r="F98" s="163">
        <f t="shared" si="12"/>
        <v>0.47599888690754444</v>
      </c>
      <c r="G98" s="155"/>
      <c r="H98" s="167">
        <v>16.648654763555353</v>
      </c>
      <c r="I98" s="163"/>
      <c r="K98" s="162">
        <f t="shared" si="13"/>
        <v>25.509881146248542</v>
      </c>
      <c r="L98" s="163">
        <f t="shared" si="8"/>
        <v>-0.3807991095260359</v>
      </c>
      <c r="N98" s="162">
        <v>25.476086457441394</v>
      </c>
      <c r="O98" s="163"/>
    </row>
    <row r="99" spans="1:15" ht="12.75">
      <c r="A99" s="155">
        <f t="shared" si="14"/>
        <v>88</v>
      </c>
      <c r="B99" s="162">
        <f t="shared" si="9"/>
        <v>15.870069653898927</v>
      </c>
      <c r="C99" s="163">
        <f t="shared" si="10"/>
        <v>0.6108652381980151</v>
      </c>
      <c r="D99" s="155"/>
      <c r="E99" s="162">
        <f t="shared" si="11"/>
        <v>18.830222215594887</v>
      </c>
      <c r="F99" s="163">
        <f t="shared" si="12"/>
        <v>0.48869219055841207</v>
      </c>
      <c r="G99" s="155"/>
      <c r="H99" s="167">
        <v>16.659600000000086</v>
      </c>
      <c r="I99" s="163"/>
      <c r="K99" s="162">
        <f t="shared" si="13"/>
        <v>25.18149524406229</v>
      </c>
      <c r="L99" s="163">
        <f t="shared" si="8"/>
        <v>-0.3490658503988664</v>
      </c>
      <c r="N99" s="162">
        <v>25.135959387722163</v>
      </c>
      <c r="O99" s="163"/>
    </row>
    <row r="100" spans="1:15" ht="12.75">
      <c r="A100" s="155">
        <f t="shared" si="14"/>
        <v>89</v>
      </c>
      <c r="B100" s="162">
        <f t="shared" si="9"/>
        <v>16.05040136725415</v>
      </c>
      <c r="C100" s="163">
        <f t="shared" si="10"/>
        <v>0.6267318677616003</v>
      </c>
      <c r="D100" s="155"/>
      <c r="E100" s="162">
        <f t="shared" si="11"/>
        <v>19.026351287655295</v>
      </c>
      <c r="F100" s="163">
        <f t="shared" si="12"/>
        <v>0.5013854942092801</v>
      </c>
      <c r="G100" s="155"/>
      <c r="H100" s="167">
        <v>16.659599999999998</v>
      </c>
      <c r="I100" s="163"/>
      <c r="K100" s="162">
        <f t="shared" si="13"/>
        <v>24.8283704297366</v>
      </c>
      <c r="L100" s="163">
        <f t="shared" si="8"/>
        <v>-0.317332591271696</v>
      </c>
      <c r="N100" s="162">
        <v>24.776399269448298</v>
      </c>
      <c r="O100" s="163"/>
    </row>
    <row r="101" spans="1:15" ht="12.75">
      <c r="A101" s="155">
        <f t="shared" si="14"/>
        <v>90</v>
      </c>
      <c r="B101" s="162">
        <f t="shared" si="9"/>
        <v>16.239013476668983</v>
      </c>
      <c r="C101" s="163">
        <f t="shared" si="10"/>
        <v>0.642598497325185</v>
      </c>
      <c r="D101" s="155"/>
      <c r="E101" s="162">
        <f t="shared" si="11"/>
        <v>19.206267664155906</v>
      </c>
      <c r="F101" s="163">
        <f t="shared" si="12"/>
        <v>0.514078797860148</v>
      </c>
      <c r="G101" s="155"/>
      <c r="H101" s="167">
        <v>16.659599999999998</v>
      </c>
      <c r="I101" s="163"/>
      <c r="K101" s="162">
        <f t="shared" si="13"/>
        <v>24.450135005981192</v>
      </c>
      <c r="L101" s="163">
        <f t="shared" si="8"/>
        <v>-0.2855993321445265</v>
      </c>
      <c r="N101" s="162">
        <v>24.394491225064634</v>
      </c>
      <c r="O101" s="163"/>
    </row>
    <row r="102" spans="1:15" ht="12.75">
      <c r="A102" s="155">
        <f t="shared" si="14"/>
        <v>91</v>
      </c>
      <c r="B102" s="162">
        <f t="shared" si="9"/>
        <v>16.436298101148836</v>
      </c>
      <c r="C102" s="163">
        <f t="shared" si="10"/>
        <v>0.6584651268887698</v>
      </c>
      <c r="D102" s="155"/>
      <c r="E102" s="162">
        <f t="shared" si="11"/>
        <v>19.369246885348925</v>
      </c>
      <c r="F102" s="163">
        <f t="shared" si="12"/>
        <v>0.5267721015110158</v>
      </c>
      <c r="G102" s="155"/>
      <c r="H102" s="167">
        <v>16.659599999999998</v>
      </c>
      <c r="I102" s="163"/>
      <c r="K102" s="162">
        <f t="shared" si="13"/>
        <v>24.046553402797745</v>
      </c>
      <c r="L102" s="163">
        <f t="shared" si="8"/>
        <v>-0.253866073017357</v>
      </c>
      <c r="N102" s="162">
        <v>23.984189341973114</v>
      </c>
      <c r="O102" s="163"/>
    </row>
    <row r="103" spans="1:15" ht="12.75">
      <c r="A103" s="155">
        <f t="shared" si="14"/>
        <v>92</v>
      </c>
      <c r="B103" s="162">
        <f t="shared" si="9"/>
        <v>16.642676453624418</v>
      </c>
      <c r="C103" s="163">
        <f t="shared" si="10"/>
        <v>0.6743317564523545</v>
      </c>
      <c r="D103" s="155"/>
      <c r="E103" s="162">
        <f t="shared" si="11"/>
        <v>19.514632691433107</v>
      </c>
      <c r="F103" s="163">
        <f t="shared" si="12"/>
        <v>0.5394654051618837</v>
      </c>
      <c r="G103" s="155"/>
      <c r="H103" s="167">
        <v>16.659599999999998</v>
      </c>
      <c r="I103" s="163"/>
      <c r="K103" s="162">
        <f t="shared" si="13"/>
        <v>23.617630648504843</v>
      </c>
      <c r="L103" s="163">
        <f t="shared" si="8"/>
        <v>-0.22213281389018746</v>
      </c>
      <c r="N103" s="162">
        <v>23.55649361196722</v>
      </c>
      <c r="O103" s="163"/>
    </row>
    <row r="104" spans="1:15" ht="12.75">
      <c r="A104" s="155">
        <f t="shared" si="14"/>
        <v>93</v>
      </c>
      <c r="B104" s="162">
        <f t="shared" si="9"/>
        <v>16.85860141703082</v>
      </c>
      <c r="C104" s="163">
        <f t="shared" si="10"/>
        <v>0.6901983860159393</v>
      </c>
      <c r="D104" s="155"/>
      <c r="E104" s="162">
        <f t="shared" si="11"/>
        <v>19.64183966508036</v>
      </c>
      <c r="F104" s="163">
        <f t="shared" si="12"/>
        <v>0.5521587088127515</v>
      </c>
      <c r="G104" s="155"/>
      <c r="H104" s="167">
        <v>16.659599999999998</v>
      </c>
      <c r="I104" s="163"/>
      <c r="K104" s="162">
        <f t="shared" si="13"/>
        <v>23.16371797047731</v>
      </c>
      <c r="L104" s="163">
        <f t="shared" si="8"/>
        <v>-0.19039955476301795</v>
      </c>
      <c r="N104" s="162">
        <v>23.111767103762944</v>
      </c>
      <c r="O104" s="163"/>
    </row>
    <row r="105" spans="1:15" ht="12.75">
      <c r="A105" s="155">
        <f t="shared" si="14"/>
        <v>94</v>
      </c>
      <c r="B105" s="162">
        <f t="shared" si="9"/>
        <v>17.0845604059972</v>
      </c>
      <c r="C105" s="163">
        <f t="shared" si="10"/>
        <v>0.7060650155795243</v>
      </c>
      <c r="D105" s="155"/>
      <c r="E105" s="162">
        <f t="shared" si="11"/>
        <v>19.75035558870473</v>
      </c>
      <c r="F105" s="163">
        <f t="shared" si="12"/>
        <v>0.5648520124636196</v>
      </c>
      <c r="G105" s="155"/>
      <c r="H105" s="167">
        <v>16.659599999999998</v>
      </c>
      <c r="I105" s="163"/>
      <c r="K105" s="162">
        <f t="shared" si="13"/>
        <v>22.685611948435735</v>
      </c>
      <c r="L105" s="163">
        <f t="shared" si="8"/>
        <v>-0.158666295635848</v>
      </c>
      <c r="N105" s="162">
        <v>22.64040866269007</v>
      </c>
      <c r="O105" s="163"/>
    </row>
    <row r="106" spans="1:15" ht="12.75">
      <c r="A106" s="155">
        <f t="shared" si="14"/>
        <v>95</v>
      </c>
      <c r="B106" s="162">
        <f t="shared" si="9"/>
        <v>17.321078551419852</v>
      </c>
      <c r="C106" s="163">
        <f t="shared" si="10"/>
        <v>0.721931645143109</v>
      </c>
      <c r="D106" s="155"/>
      <c r="E106" s="162">
        <f t="shared" si="11"/>
        <v>19.839743506981783</v>
      </c>
      <c r="F106" s="163">
        <f t="shared" si="12"/>
        <v>0.5775453161144872</v>
      </c>
      <c r="G106" s="155"/>
      <c r="H106" s="167">
        <v>16.659599999999998</v>
      </c>
      <c r="I106" s="163"/>
      <c r="K106" s="162">
        <f t="shared" si="13"/>
        <v>22.18463965667339</v>
      </c>
      <c r="L106" s="163">
        <f t="shared" si="8"/>
        <v>-0.1269330365086785</v>
      </c>
      <c r="N106" s="162">
        <v>22.147600034422833</v>
      </c>
      <c r="O106" s="163"/>
    </row>
    <row r="107" spans="1:15" ht="12.75">
      <c r="A107" s="155">
        <f t="shared" si="14"/>
        <v>96</v>
      </c>
      <c r="B107" s="162">
        <f t="shared" si="9"/>
        <v>17.568722250876505</v>
      </c>
      <c r="C107" s="163">
        <f t="shared" si="10"/>
        <v>0.7377982747066938</v>
      </c>
      <c r="D107" s="155"/>
      <c r="E107" s="162">
        <f t="shared" si="11"/>
        <v>19.909643486313534</v>
      </c>
      <c r="F107" s="163">
        <f t="shared" si="12"/>
        <v>0.5902386197653551</v>
      </c>
      <c r="G107" s="155"/>
      <c r="H107" s="167">
        <v>16.659599999999998</v>
      </c>
      <c r="I107" s="163"/>
      <c r="K107" s="162">
        <f t="shared" si="13"/>
        <v>21.662722792252033</v>
      </c>
      <c r="L107" s="163">
        <f aca="true" t="shared" si="15" ref="L107:L138">-PI()+A107*2*PI()/(K$8-1)</f>
        <v>-0.09519977738150898</v>
      </c>
      <c r="N107" s="162">
        <v>21.63764367647758</v>
      </c>
      <c r="O107" s="163"/>
    </row>
    <row r="108" spans="1:15" ht="12.75">
      <c r="A108" s="155">
        <f t="shared" si="14"/>
        <v>97</v>
      </c>
      <c r="B108" s="162">
        <f t="shared" si="9"/>
        <v>17.82810313451799</v>
      </c>
      <c r="C108" s="163">
        <f t="shared" si="10"/>
        <v>0.7536649042702785</v>
      </c>
      <c r="D108" s="155"/>
      <c r="E108" s="162">
        <f t="shared" si="11"/>
        <v>19.959774064153976</v>
      </c>
      <c r="F108" s="163">
        <f t="shared" si="12"/>
        <v>0.6029319234162229</v>
      </c>
      <c r="G108" s="155"/>
      <c r="H108" s="167">
        <v>16.659599999999998</v>
      </c>
      <c r="I108" s="163"/>
      <c r="K108" s="162">
        <f t="shared" si="13"/>
        <v>21.122414861687567</v>
      </c>
      <c r="L108" s="163">
        <f t="shared" si="15"/>
        <v>-0.06346651825433947</v>
      </c>
      <c r="N108" s="162">
        <v>21.10991614250998</v>
      </c>
      <c r="O108" s="163"/>
    </row>
    <row r="109" spans="1:15" ht="12.75">
      <c r="A109" s="155">
        <f t="shared" si="14"/>
        <v>98</v>
      </c>
      <c r="B109" s="162">
        <f t="shared" si="9"/>
        <v>18.099882503941778</v>
      </c>
      <c r="C109" s="163">
        <f t="shared" si="10"/>
        <v>0.7695315338338633</v>
      </c>
      <c r="D109" s="155"/>
      <c r="E109" s="162">
        <f t="shared" si="11"/>
        <v>19.98993338235942</v>
      </c>
      <c r="F109" s="163">
        <f t="shared" si="12"/>
        <v>0.6156252270670906</v>
      </c>
      <c r="G109" s="155"/>
      <c r="H109" s="167">
        <v>16.659599999999998</v>
      </c>
      <c r="I109" s="163"/>
      <c r="K109" s="162">
        <f t="shared" si="13"/>
        <v>20.566907018047747</v>
      </c>
      <c r="L109" s="163">
        <f t="shared" si="15"/>
        <v>-0.031733259127169955</v>
      </c>
      <c r="N109" s="162">
        <v>20.563645099258025</v>
      </c>
      <c r="O109" s="163"/>
    </row>
    <row r="110" spans="1:15" ht="12.75">
      <c r="A110" s="155">
        <f t="shared" si="14"/>
        <v>99</v>
      </c>
      <c r="B110" s="162">
        <f t="shared" si="9"/>
        <v>18.38477631085024</v>
      </c>
      <c r="C110" s="163">
        <f t="shared" si="10"/>
        <v>0.7853981633974485</v>
      </c>
      <c r="D110" s="155"/>
      <c r="E110" s="162">
        <f t="shared" si="11"/>
        <v>20</v>
      </c>
      <c r="F110" s="163">
        <f t="shared" si="12"/>
        <v>0.6283185307179586</v>
      </c>
      <c r="G110" s="155"/>
      <c r="H110" s="167">
        <v>16.659599999999998</v>
      </c>
      <c r="I110" s="163"/>
      <c r="K110" s="162">
        <f t="shared" si="13"/>
        <v>20</v>
      </c>
      <c r="L110" s="163">
        <f t="shared" si="15"/>
        <v>0</v>
      </c>
      <c r="N110" s="162">
        <v>20</v>
      </c>
      <c r="O110" s="163"/>
    </row>
    <row r="111" spans="1:15" ht="12.75">
      <c r="A111" s="155">
        <f t="shared" si="14"/>
        <v>100</v>
      </c>
      <c r="B111" s="162">
        <f t="shared" si="9"/>
        <v>18.68356075332017</v>
      </c>
      <c r="C111" s="163">
        <f t="shared" si="10"/>
        <v>0.8012647929610333</v>
      </c>
      <c r="D111" s="155"/>
      <c r="E111" s="162">
        <f t="shared" si="11"/>
        <v>19.98993338235942</v>
      </c>
      <c r="F111" s="163">
        <f t="shared" si="12"/>
        <v>0.6410118343688265</v>
      </c>
      <c r="G111" s="155"/>
      <c r="H111" s="162">
        <v>16.659599999999998</v>
      </c>
      <c r="I111" s="163"/>
      <c r="K111" s="162">
        <f t="shared" si="13"/>
        <v>20.566907018047747</v>
      </c>
      <c r="L111" s="163">
        <f t="shared" si="15"/>
        <v>0.031733259127169955</v>
      </c>
      <c r="N111" s="162">
        <v>20.563645099258025</v>
      </c>
      <c r="O111" s="163"/>
    </row>
    <row r="112" spans="1:15" ht="12.75">
      <c r="A112" s="155">
        <f t="shared" si="14"/>
        <v>101</v>
      </c>
      <c r="B112" s="162">
        <f t="shared" si="9"/>
        <v>18.997078580622436</v>
      </c>
      <c r="C112" s="163">
        <f t="shared" si="10"/>
        <v>0.817131422524618</v>
      </c>
      <c r="D112" s="155"/>
      <c r="E112" s="162">
        <f t="shared" si="11"/>
        <v>19.959774064153976</v>
      </c>
      <c r="F112" s="163">
        <f t="shared" si="12"/>
        <v>0.6537051380196943</v>
      </c>
      <c r="G112" s="155"/>
      <c r="H112" s="162">
        <v>16.659599999999998</v>
      </c>
      <c r="I112" s="163"/>
      <c r="K112" s="162">
        <f t="shared" si="13"/>
        <v>21.122414861687567</v>
      </c>
      <c r="L112" s="163">
        <f t="shared" si="15"/>
        <v>0.06346651825433947</v>
      </c>
      <c r="N112" s="162">
        <v>21.10991614250998</v>
      </c>
      <c r="O112" s="163"/>
    </row>
    <row r="113" spans="1:15" ht="12.75">
      <c r="A113" s="155">
        <f t="shared" si="14"/>
        <v>102</v>
      </c>
      <c r="B113" s="162">
        <f t="shared" si="9"/>
        <v>19.32624621317989</v>
      </c>
      <c r="C113" s="163">
        <f t="shared" si="10"/>
        <v>0.8329980520882028</v>
      </c>
      <c r="D113" s="155"/>
      <c r="E113" s="162">
        <f t="shared" si="11"/>
        <v>19.909643486313534</v>
      </c>
      <c r="F113" s="163">
        <f t="shared" si="12"/>
        <v>0.666398441670562</v>
      </c>
      <c r="G113" s="155"/>
      <c r="H113" s="162">
        <v>16.659599999999998</v>
      </c>
      <c r="I113" s="163"/>
      <c r="K113" s="162">
        <f t="shared" si="13"/>
        <v>21.662722792252033</v>
      </c>
      <c r="L113" s="163">
        <f t="shared" si="15"/>
        <v>0.09519977738150898</v>
      </c>
      <c r="N113" s="162">
        <v>21.63764367647758</v>
      </c>
      <c r="O113" s="163"/>
    </row>
    <row r="114" spans="1:15" ht="12.75">
      <c r="A114" s="155">
        <f t="shared" si="14"/>
        <v>103</v>
      </c>
      <c r="B114" s="162">
        <f t="shared" si="9"/>
        <v>19.672061802997007</v>
      </c>
      <c r="C114" s="163">
        <f t="shared" si="10"/>
        <v>0.8488646816517875</v>
      </c>
      <c r="D114" s="155"/>
      <c r="E114" s="162">
        <f t="shared" si="11"/>
        <v>19.839743506981783</v>
      </c>
      <c r="F114" s="163">
        <f t="shared" si="12"/>
        <v>0.67909174532143</v>
      </c>
      <c r="G114" s="155"/>
      <c r="H114" s="162">
        <v>16.659599999999998</v>
      </c>
      <c r="I114" s="163"/>
      <c r="K114" s="162">
        <f t="shared" si="13"/>
        <v>22.18463965667339</v>
      </c>
      <c r="L114" s="163">
        <f t="shared" si="15"/>
        <v>0.1269330365086785</v>
      </c>
      <c r="N114" s="162">
        <v>22.147600034422833</v>
      </c>
      <c r="O114" s="163"/>
    </row>
    <row r="115" spans="1:15" ht="12.75">
      <c r="A115" s="155">
        <f t="shared" si="14"/>
        <v>104</v>
      </c>
      <c r="B115" s="162">
        <f t="shared" si="9"/>
        <v>20.03561438243032</v>
      </c>
      <c r="C115" s="163">
        <f t="shared" si="10"/>
        <v>0.8647313112153725</v>
      </c>
      <c r="D115" s="155"/>
      <c r="E115" s="162">
        <f t="shared" si="11"/>
        <v>19.75035558870473</v>
      </c>
      <c r="F115" s="163">
        <f t="shared" si="12"/>
        <v>0.6917850489722979</v>
      </c>
      <c r="G115" s="155"/>
      <c r="H115" s="162">
        <v>16.659599999999998</v>
      </c>
      <c r="I115" s="163"/>
      <c r="K115" s="162">
        <f t="shared" si="13"/>
        <v>22.685611948435742</v>
      </c>
      <c r="L115" s="163">
        <f t="shared" si="15"/>
        <v>0.15866629563584844</v>
      </c>
      <c r="N115" s="162">
        <v>22.64040866269007</v>
      </c>
      <c r="O115" s="163"/>
    </row>
    <row r="116" spans="1:15" ht="12.75">
      <c r="A116" s="155">
        <f t="shared" si="14"/>
        <v>105</v>
      </c>
      <c r="B116" s="162">
        <f t="shared" si="9"/>
        <v>20.4180942763669</v>
      </c>
      <c r="C116" s="163">
        <f t="shared" si="10"/>
        <v>0.8805979407789573</v>
      </c>
      <c r="D116" s="155"/>
      <c r="E116" s="162">
        <f t="shared" si="11"/>
        <v>19.64183966508036</v>
      </c>
      <c r="F116" s="163">
        <f t="shared" si="12"/>
        <v>0.7044783526231657</v>
      </c>
      <c r="G116" s="155"/>
      <c r="H116" s="162">
        <v>16.659599999999998</v>
      </c>
      <c r="I116" s="163"/>
      <c r="K116" s="162">
        <f t="shared" si="13"/>
        <v>23.16371797047731</v>
      </c>
      <c r="L116" s="163">
        <f t="shared" si="15"/>
        <v>0.19039955476301795</v>
      </c>
      <c r="N116" s="162">
        <v>23.111767103762944</v>
      </c>
      <c r="O116" s="163"/>
    </row>
    <row r="117" spans="1:15" ht="12.75">
      <c r="A117" s="155">
        <f t="shared" si="14"/>
        <v>106</v>
      </c>
      <c r="B117" s="162">
        <f t="shared" si="9"/>
        <v>20.820804985835796</v>
      </c>
      <c r="C117" s="163">
        <f t="shared" si="10"/>
        <v>0.896464570342542</v>
      </c>
      <c r="D117" s="155"/>
      <c r="E117" s="162">
        <f t="shared" si="11"/>
        <v>19.514632691433103</v>
      </c>
      <c r="F117" s="163">
        <f t="shared" si="12"/>
        <v>0.7171716562740338</v>
      </c>
      <c r="G117" s="155"/>
      <c r="H117" s="162">
        <v>16.659599999999998</v>
      </c>
      <c r="I117" s="163"/>
      <c r="K117" s="162">
        <f t="shared" si="13"/>
        <v>23.617630648504843</v>
      </c>
      <c r="L117" s="163">
        <f t="shared" si="15"/>
        <v>0.22213281389018746</v>
      </c>
      <c r="N117" s="162">
        <v>23.55649361196722</v>
      </c>
      <c r="O117" s="163"/>
    </row>
    <row r="118" spans="1:15" ht="12.75">
      <c r="A118" s="155">
        <f t="shared" si="14"/>
        <v>107</v>
      </c>
      <c r="B118" s="162">
        <f t="shared" si="9"/>
        <v>21.24517679118193</v>
      </c>
      <c r="C118" s="163">
        <f t="shared" si="10"/>
        <v>0.9123311999061268</v>
      </c>
      <c r="D118" s="155"/>
      <c r="E118" s="162">
        <f t="shared" si="11"/>
        <v>19.369246885348925</v>
      </c>
      <c r="F118" s="163">
        <f t="shared" si="12"/>
        <v>0.7298649599249014</v>
      </c>
      <c r="G118" s="155"/>
      <c r="H118" s="162">
        <v>16.659599999999998</v>
      </c>
      <c r="I118" s="163"/>
      <c r="K118" s="162">
        <f t="shared" si="13"/>
        <v>24.046553402797745</v>
      </c>
      <c r="L118" s="163">
        <f t="shared" si="15"/>
        <v>0.253866073017357</v>
      </c>
      <c r="N118" s="162">
        <v>23.984189341973114</v>
      </c>
      <c r="O118" s="163"/>
    </row>
    <row r="119" spans="1:15" ht="12.75">
      <c r="A119" s="155">
        <f t="shared" si="14"/>
        <v>108</v>
      </c>
      <c r="B119" s="162">
        <f t="shared" si="9"/>
        <v>21.692782371948866</v>
      </c>
      <c r="C119" s="163">
        <f t="shared" si="10"/>
        <v>0.9281978294697115</v>
      </c>
      <c r="D119" s="155"/>
      <c r="E119" s="162">
        <f t="shared" si="11"/>
        <v>19.20626766415591</v>
      </c>
      <c r="F119" s="163">
        <f t="shared" si="12"/>
        <v>0.7425582635757693</v>
      </c>
      <c r="G119" s="155"/>
      <c r="H119" s="162">
        <v>16.659599999999998</v>
      </c>
      <c r="I119" s="163"/>
      <c r="K119" s="162">
        <f t="shared" si="13"/>
        <v>24.450135005981192</v>
      </c>
      <c r="L119" s="163">
        <f t="shared" si="15"/>
        <v>0.2855993321445265</v>
      </c>
      <c r="N119" s="162">
        <v>24.394491225064634</v>
      </c>
      <c r="O119" s="163"/>
    </row>
    <row r="120" spans="1:15" ht="12.75">
      <c r="A120" s="155">
        <f t="shared" si="14"/>
        <v>109</v>
      </c>
      <c r="B120" s="162">
        <f t="shared" si="9"/>
        <v>22.165354800801556</v>
      </c>
      <c r="C120" s="163">
        <f t="shared" si="10"/>
        <v>0.9440644590332963</v>
      </c>
      <c r="D120" s="155"/>
      <c r="E120" s="162">
        <f t="shared" si="11"/>
        <v>19.0263512876553</v>
      </c>
      <c r="F120" s="163">
        <f t="shared" si="12"/>
        <v>0.7552515672266369</v>
      </c>
      <c r="G120" s="155"/>
      <c r="H120" s="162">
        <v>16.659599999999998</v>
      </c>
      <c r="I120" s="163"/>
      <c r="K120" s="162">
        <f t="shared" si="13"/>
        <v>24.8283704297366</v>
      </c>
      <c r="L120" s="163">
        <f t="shared" si="15"/>
        <v>0.317332591271696</v>
      </c>
      <c r="N120" s="162">
        <v>24.776399269448298</v>
      </c>
      <c r="O120" s="163"/>
    </row>
    <row r="121" spans="1:15" ht="12.75">
      <c r="A121" s="155">
        <f t="shared" si="14"/>
        <v>110</v>
      </c>
      <c r="B121" s="162">
        <f t="shared" si="9"/>
        <v>22.66480834307427</v>
      </c>
      <c r="C121" s="163">
        <f t="shared" si="10"/>
        <v>0.9599310885968813</v>
      </c>
      <c r="D121" s="155"/>
      <c r="E121" s="162">
        <f t="shared" si="11"/>
        <v>18.830222215594887</v>
      </c>
      <c r="F121" s="163">
        <f t="shared" si="12"/>
        <v>0.7679448708775052</v>
      </c>
      <c r="G121" s="155"/>
      <c r="H121" s="162">
        <v>16.659599999999998</v>
      </c>
      <c r="I121" s="163"/>
      <c r="K121" s="162">
        <f t="shared" si="13"/>
        <v>25.181495244062287</v>
      </c>
      <c r="L121" s="163">
        <f t="shared" si="15"/>
        <v>0.34906585039886595</v>
      </c>
      <c r="N121" s="162">
        <v>25.135959387722163</v>
      </c>
      <c r="O121" s="163"/>
    </row>
    <row r="122" spans="1:15" ht="12.75">
      <c r="A122" s="155">
        <f t="shared" si="14"/>
        <v>111</v>
      </c>
      <c r="B122" s="162">
        <f t="shared" si="9"/>
        <v>23.1932625856034</v>
      </c>
      <c r="C122" s="163">
        <f t="shared" si="10"/>
        <v>0.975797718160466</v>
      </c>
      <c r="D122" s="155"/>
      <c r="E122" s="162">
        <f t="shared" si="11"/>
        <v>18.61867019052535</v>
      </c>
      <c r="F122" s="163">
        <f t="shared" si="12"/>
        <v>0.7806381745283728</v>
      </c>
      <c r="G122" s="155"/>
      <c r="H122" s="162">
        <v>16.659600000000086</v>
      </c>
      <c r="I122" s="163"/>
      <c r="K122" s="162">
        <f t="shared" si="13"/>
        <v>25.509881146248535</v>
      </c>
      <c r="L122" s="163">
        <f t="shared" si="15"/>
        <v>0.38079910952603546</v>
      </c>
      <c r="N122" s="162">
        <v>25.476086457441394</v>
      </c>
      <c r="O122" s="163"/>
    </row>
    <row r="123" spans="1:15" ht="12.75">
      <c r="A123" s="155">
        <f t="shared" si="14"/>
        <v>112</v>
      </c>
      <c r="B123" s="162">
        <f t="shared" si="9"/>
        <v>23.75307053328275</v>
      </c>
      <c r="C123" s="163">
        <f t="shared" si="10"/>
        <v>0.9916643477240508</v>
      </c>
      <c r="D123" s="155"/>
      <c r="E123" s="162">
        <f t="shared" si="11"/>
        <v>18.392547057785663</v>
      </c>
      <c r="F123" s="163">
        <f t="shared" si="12"/>
        <v>0.7933314781792407</v>
      </c>
      <c r="G123" s="155"/>
      <c r="H123" s="162">
        <v>16.648654763555353</v>
      </c>
      <c r="I123" s="163"/>
      <c r="K123" s="162">
        <f t="shared" si="13"/>
        <v>25.81393967234832</v>
      </c>
      <c r="L123" s="163">
        <f t="shared" si="15"/>
        <v>0.412532368653205</v>
      </c>
      <c r="N123" s="162">
        <v>25.795686769976818</v>
      </c>
      <c r="O123" s="163"/>
    </row>
    <row r="124" spans="1:15" ht="12.75">
      <c r="A124" s="155">
        <f t="shared" si="14"/>
        <v>113</v>
      </c>
      <c r="B124" s="162">
        <f t="shared" si="9"/>
        <v>24.34685145565517</v>
      </c>
      <c r="C124" s="163">
        <f t="shared" si="10"/>
        <v>1.0075309772876355</v>
      </c>
      <c r="D124" s="155"/>
      <c r="E124" s="162">
        <f t="shared" si="11"/>
        <v>18.152763335422613</v>
      </c>
      <c r="F124" s="163">
        <f t="shared" si="12"/>
        <v>0.8060247818301085</v>
      </c>
      <c r="G124" s="155"/>
      <c r="H124" s="162">
        <v>16.60897357866388</v>
      </c>
      <c r="I124" s="163"/>
      <c r="K124" s="162">
        <f t="shared" si="13"/>
        <v>26.09404013141211</v>
      </c>
      <c r="L124" s="163">
        <f t="shared" si="15"/>
        <v>0.4442656277803745</v>
      </c>
      <c r="N124" s="162">
        <v>26.092610704543077</v>
      </c>
      <c r="O124" s="163"/>
    </row>
    <row r="125" spans="1:15" ht="12.75">
      <c r="A125" s="155">
        <f t="shared" si="14"/>
        <v>114</v>
      </c>
      <c r="B125" s="162">
        <f t="shared" si="9"/>
        <v>24.977529447263304</v>
      </c>
      <c r="C125" s="163">
        <f t="shared" si="10"/>
        <v>1.0233976068512203</v>
      </c>
      <c r="D125" s="155"/>
      <c r="E125" s="162">
        <f t="shared" si="11"/>
        <v>17.900284547855993</v>
      </c>
      <c r="F125" s="163">
        <f t="shared" si="12"/>
        <v>0.8187180854809764</v>
      </c>
      <c r="G125" s="155"/>
      <c r="H125" s="162">
        <v>16.60897359189776</v>
      </c>
      <c r="I125" s="163"/>
      <c r="K125" s="162">
        <f t="shared" si="13"/>
        <v>26.350446388421485</v>
      </c>
      <c r="L125" s="163">
        <f t="shared" si="15"/>
        <v>0.475998886907544</v>
      </c>
      <c r="N125" s="162">
        <v>26.36464624591625</v>
      </c>
      <c r="O125" s="163"/>
    </row>
    <row r="126" spans="1:15" ht="12.75">
      <c r="A126" s="155">
        <f t="shared" si="14"/>
        <v>115</v>
      </c>
      <c r="B126" s="162">
        <f t="shared" si="9"/>
        <v>25.648378895628067</v>
      </c>
      <c r="C126" s="163">
        <f t="shared" si="10"/>
        <v>1.0392642364148055</v>
      </c>
      <c r="D126" s="155"/>
      <c r="E126" s="162">
        <f t="shared" si="11"/>
        <v>17.63612733805251</v>
      </c>
      <c r="F126" s="163">
        <f t="shared" si="12"/>
        <v>0.8314113891318444</v>
      </c>
      <c r="G126" s="155"/>
      <c r="H126" s="162">
        <v>16.553597488709077</v>
      </c>
      <c r="I126" s="163"/>
      <c r="K126" s="162">
        <f t="shared" si="13"/>
        <v>26.583275421375536</v>
      </c>
      <c r="L126" s="163">
        <f t="shared" si="15"/>
        <v>0.5077321460347144</v>
      </c>
      <c r="N126" s="162">
        <v>26.609992804562765</v>
      </c>
      <c r="O126" s="163"/>
    </row>
    <row r="127" spans="1:15" ht="12.75">
      <c r="A127" s="155">
        <f t="shared" si="14"/>
        <v>116</v>
      </c>
      <c r="B127" s="162">
        <f t="shared" si="9"/>
        <v>26.363078344601213</v>
      </c>
      <c r="C127" s="163">
        <f t="shared" si="10"/>
        <v>1.0551308659783902</v>
      </c>
      <c r="D127" s="155"/>
      <c r="E127" s="162">
        <f t="shared" si="11"/>
        <v>17.361355373863415</v>
      </c>
      <c r="F127" s="163">
        <f t="shared" si="12"/>
        <v>0.844104692782712</v>
      </c>
      <c r="G127" s="155"/>
      <c r="H127" s="162">
        <v>16.49798319072981</v>
      </c>
      <c r="I127" s="163"/>
      <c r="K127" s="162">
        <f t="shared" si="13"/>
        <v>26.792478726961377</v>
      </c>
      <c r="L127" s="163">
        <f t="shared" si="15"/>
        <v>0.5394654051618839</v>
      </c>
      <c r="N127" s="162">
        <v>26.827806089549675</v>
      </c>
      <c r="O127" s="163"/>
    </row>
    <row r="128" spans="1:15" ht="12.75">
      <c r="A128" s="155">
        <f t="shared" si="14"/>
        <v>117</v>
      </c>
      <c r="B128" s="162">
        <f t="shared" si="9"/>
        <v>27.125774618682033</v>
      </c>
      <c r="C128" s="163">
        <f t="shared" si="10"/>
        <v>1.070997495541975</v>
      </c>
      <c r="D128" s="155"/>
      <c r="E128" s="162">
        <f t="shared" si="11"/>
        <v>17.077075065009428</v>
      </c>
      <c r="F128" s="163">
        <f t="shared" si="12"/>
        <v>0.8567979964335801</v>
      </c>
      <c r="G128" s="155"/>
      <c r="H128" s="162">
        <v>16.442123992905625</v>
      </c>
      <c r="I128" s="163"/>
      <c r="K128" s="162">
        <f t="shared" si="13"/>
        <v>26.97784579232073</v>
      </c>
      <c r="L128" s="163">
        <f t="shared" si="15"/>
        <v>0.5711986642890534</v>
      </c>
      <c r="N128" s="162">
        <v>27.018314268252595</v>
      </c>
      <c r="O128" s="163"/>
    </row>
    <row r="129" spans="1:15" ht="12.75">
      <c r="A129" s="155">
        <f t="shared" si="14"/>
        <v>118</v>
      </c>
      <c r="B129" s="162">
        <f t="shared" si="9"/>
        <v>27.94115956322522</v>
      </c>
      <c r="C129" s="163">
        <f t="shared" si="10"/>
        <v>1.0868641251055597</v>
      </c>
      <c r="D129" s="155"/>
      <c r="E129" s="162">
        <f t="shared" si="11"/>
        <v>16.78443110795936</v>
      </c>
      <c r="F129" s="163">
        <f t="shared" si="12"/>
        <v>0.8694913000844477</v>
      </c>
      <c r="G129" s="155"/>
      <c r="H129" s="162">
        <v>16.3860130183347</v>
      </c>
      <c r="I129" s="163"/>
      <c r="K129" s="162">
        <f t="shared" si="13"/>
        <v>27.13902712992054</v>
      </c>
      <c r="L129" s="163">
        <f t="shared" si="15"/>
        <v>0.6029319234162229</v>
      </c>
      <c r="N129" s="162">
        <v>27.183317011215543</v>
      </c>
      <c r="O129" s="163"/>
    </row>
    <row r="130" spans="1:15" ht="12.75">
      <c r="A130" s="155">
        <f t="shared" si="14"/>
        <v>119</v>
      </c>
      <c r="B130" s="162">
        <f t="shared" si="9"/>
        <v>28.814562394094523</v>
      </c>
      <c r="C130" s="163">
        <f t="shared" si="10"/>
        <v>1.1027307546691445</v>
      </c>
      <c r="D130" s="155"/>
      <c r="E130" s="162">
        <f t="shared" si="11"/>
        <v>16.484601876641378</v>
      </c>
      <c r="F130" s="163">
        <f t="shared" si="12"/>
        <v>0.8821846037353156</v>
      </c>
      <c r="G130" s="155"/>
      <c r="H130" s="162">
        <v>16.329642940918248</v>
      </c>
      <c r="I130" s="163"/>
      <c r="K130" s="162">
        <f t="shared" si="13"/>
        <v>27.275572917498714</v>
      </c>
      <c r="L130" s="163">
        <f t="shared" si="15"/>
        <v>0.6346651825433924</v>
      </c>
      <c r="N130" s="162">
        <v>27.311157804594973</v>
      </c>
      <c r="O130" s="163"/>
    </row>
    <row r="131" spans="1:15" ht="12.75">
      <c r="A131" s="155">
        <f t="shared" si="14"/>
        <v>120</v>
      </c>
      <c r="B131" s="162">
        <f t="shared" si="9"/>
        <v>29.752061490615056</v>
      </c>
      <c r="C131" s="163">
        <f t="shared" si="10"/>
        <v>1.1185973842327293</v>
      </c>
      <c r="D131" s="155"/>
      <c r="E131" s="162">
        <f t="shared" si="11"/>
        <v>16.17879467754714</v>
      </c>
      <c r="F131" s="163">
        <f t="shared" si="12"/>
        <v>0.8948779073861834</v>
      </c>
      <c r="G131" s="155"/>
      <c r="H131" s="162">
        <v>16.273006217918212</v>
      </c>
      <c r="I131" s="163"/>
      <c r="K131" s="162">
        <f t="shared" si="13"/>
        <v>27.386982201656995</v>
      </c>
      <c r="L131" s="163">
        <f t="shared" si="15"/>
        <v>0.666398441670562</v>
      </c>
      <c r="N131" s="162">
        <v>27.41112445687605</v>
      </c>
      <c r="O131" s="163"/>
    </row>
    <row r="132" spans="1:15" ht="12.75">
      <c r="A132" s="155">
        <f t="shared" si="14"/>
        <v>121</v>
      </c>
      <c r="B132" s="162">
        <f t="shared" si="9"/>
        <v>30.76062058098248</v>
      </c>
      <c r="C132" s="163">
        <f t="shared" si="10"/>
        <v>1.1344640137963142</v>
      </c>
      <c r="D132" s="155"/>
      <c r="E132" s="162">
        <f t="shared" si="11"/>
        <v>15.868240888334647</v>
      </c>
      <c r="F132" s="163">
        <f t="shared" si="12"/>
        <v>0.9075712110370515</v>
      </c>
      <c r="G132" s="155"/>
      <c r="H132" s="162">
        <v>16.216094773699762</v>
      </c>
      <c r="I132" s="163"/>
      <c r="K132" s="162">
        <f t="shared" si="13"/>
        <v>27.47275698757863</v>
      </c>
      <c r="L132" s="163">
        <f t="shared" si="15"/>
        <v>0.6981317007977319</v>
      </c>
      <c r="N132" s="162">
        <v>27.490660156141686</v>
      </c>
      <c r="O132" s="163"/>
    </row>
    <row r="133" spans="1:15" ht="12.75">
      <c r="A133" s="155">
        <f t="shared" si="14"/>
        <v>122</v>
      </c>
      <c r="B133" s="162">
        <f t="shared" si="9"/>
        <v>31.848255763375146</v>
      </c>
      <c r="C133" s="163">
        <f t="shared" si="10"/>
        <v>1.150330643359899</v>
      </c>
      <c r="D133" s="155"/>
      <c r="E133" s="162">
        <f t="shared" si="11"/>
        <v>15.554190999505051</v>
      </c>
      <c r="F133" s="163">
        <f t="shared" si="12"/>
        <v>0.9202645146879194</v>
      </c>
      <c r="G133" s="155"/>
      <c r="H133" s="162">
        <v>16.158900225990855</v>
      </c>
      <c r="I133" s="163"/>
      <c r="K133" s="162">
        <f t="shared" si="13"/>
        <v>27.532455388594762</v>
      </c>
      <c r="L133" s="163">
        <f t="shared" si="15"/>
        <v>0.7298649599249014</v>
      </c>
      <c r="N133" s="162">
        <v>27.535129921443644</v>
      </c>
      <c r="O133" s="163"/>
    </row>
    <row r="134" spans="1:15" ht="12.75">
      <c r="A134" s="155">
        <f t="shared" si="14"/>
        <v>123</v>
      </c>
      <c r="B134" s="162">
        <f t="shared" si="9"/>
        <v>33.024241827428646</v>
      </c>
      <c r="C134" s="163">
        <f t="shared" si="10"/>
        <v>1.1661972729234837</v>
      </c>
      <c r="D134" s="155"/>
      <c r="E134" s="162">
        <f t="shared" si="11"/>
        <v>15.237909579118714</v>
      </c>
      <c r="F134" s="163">
        <f t="shared" si="12"/>
        <v>0.932957818338787</v>
      </c>
      <c r="G134" s="155"/>
      <c r="H134" s="162">
        <v>16.1014137923634</v>
      </c>
      <c r="I134" s="163"/>
      <c r="K134" s="162">
        <f t="shared" si="13"/>
        <v>27.565738349955687</v>
      </c>
      <c r="L134" s="163">
        <f t="shared" si="15"/>
        <v>0.7615982190520709</v>
      </c>
      <c r="N134" s="162">
        <v>27.562625019288433</v>
      </c>
      <c r="O134" s="163"/>
    </row>
    <row r="135" spans="1:15" ht="12.75">
      <c r="A135" s="155">
        <f t="shared" si="14"/>
        <v>124</v>
      </c>
      <c r="B135" s="162">
        <f t="shared" si="9"/>
        <v>34.299369104704674</v>
      </c>
      <c r="C135" s="163">
        <f t="shared" si="10"/>
        <v>1.1820639024870685</v>
      </c>
      <c r="D135" s="155"/>
      <c r="E135" s="162">
        <f t="shared" si="11"/>
        <v>14.920670180825963</v>
      </c>
      <c r="F135" s="163">
        <f t="shared" si="12"/>
        <v>0.9456511219896548</v>
      </c>
      <c r="G135" s="155"/>
      <c r="H135" s="162">
        <v>16.04362613500085</v>
      </c>
      <c r="I135" s="163"/>
      <c r="K135" s="162">
        <f t="shared" si="13"/>
        <v>27.572405255717538</v>
      </c>
      <c r="L135" s="163">
        <f t="shared" si="15"/>
        <v>0.7933314781792404</v>
      </c>
      <c r="N135" s="162">
        <v>27.570498725039144</v>
      </c>
      <c r="O135" s="163"/>
    </row>
    <row r="136" spans="1:15" ht="12.75">
      <c r="A136" s="155">
        <f t="shared" si="14"/>
        <v>125</v>
      </c>
      <c r="B136" s="162">
        <f t="shared" si="9"/>
        <v>35.686265899301866</v>
      </c>
      <c r="C136" s="163">
        <f t="shared" si="10"/>
        <v>1.1979305320506533</v>
      </c>
      <c r="D136" s="155"/>
      <c r="E136" s="162">
        <f t="shared" si="11"/>
        <v>14.603750215716067</v>
      </c>
      <c r="F136" s="163">
        <f t="shared" si="12"/>
        <v>0.9583444256405225</v>
      </c>
      <c r="G136" s="155"/>
      <c r="H136" s="162">
        <v>15.98552745496105</v>
      </c>
      <c r="I136" s="163"/>
      <c r="K136" s="162">
        <f t="shared" si="13"/>
        <v>27.552414906335095</v>
      </c>
      <c r="L136" s="163">
        <f t="shared" si="15"/>
        <v>0.82506473730641</v>
      </c>
      <c r="N136" s="162">
        <v>27.551050627366134</v>
      </c>
      <c r="O136" s="163"/>
    </row>
    <row r="137" spans="1:15" ht="12.75">
      <c r="A137" s="155">
        <f t="shared" si="14"/>
        <v>126</v>
      </c>
      <c r="B137" s="162">
        <f t="shared" si="9"/>
        <v>37.19980690127804</v>
      </c>
      <c r="C137" s="163">
        <f t="shared" si="10"/>
        <v>1.2137971616142385</v>
      </c>
      <c r="D137" s="155"/>
      <c r="E137" s="162">
        <f t="shared" si="11"/>
        <v>14.288425808633571</v>
      </c>
      <c r="F137" s="163">
        <f t="shared" si="12"/>
        <v>0.9710377292913908</v>
      </c>
      <c r="G137" s="155"/>
      <c r="H137" s="162">
        <v>15.92710751551378</v>
      </c>
      <c r="I137" s="163"/>
      <c r="K137" s="162">
        <f t="shared" si="13"/>
        <v>27.505889818808107</v>
      </c>
      <c r="L137" s="163">
        <f t="shared" si="15"/>
        <v>0.8567979964335803</v>
      </c>
      <c r="N137" s="162">
        <v>27.51514998093038</v>
      </c>
      <c r="O137" s="163"/>
    </row>
    <row r="138" spans="1:15" ht="12.75">
      <c r="A138" s="155">
        <f t="shared" si="14"/>
        <v>127</v>
      </c>
      <c r="B138" s="162">
        <f t="shared" si="9"/>
        <v>38.85763557724594</v>
      </c>
      <c r="C138" s="163">
        <f t="shared" si="10"/>
        <v>1.2296637911778232</v>
      </c>
      <c r="D138" s="155"/>
      <c r="E138" s="162">
        <f t="shared" si="11"/>
        <v>13.975966659674048</v>
      </c>
      <c r="F138" s="163">
        <f t="shared" si="12"/>
        <v>0.9837310329422584</v>
      </c>
      <c r="G138" s="155"/>
      <c r="H138" s="162">
        <v>15.868355342209462</v>
      </c>
      <c r="I138" s="163"/>
      <c r="K138" s="162">
        <f t="shared" si="13"/>
        <v>27.43310343129633</v>
      </c>
      <c r="L138" s="163">
        <f t="shared" si="15"/>
        <v>0.8885312555607499</v>
      </c>
      <c r="N138" s="162">
        <v>27.45336474961976</v>
      </c>
      <c r="O138" s="163"/>
    </row>
    <row r="139" spans="1:15" ht="12.75">
      <c r="A139" s="155">
        <f t="shared" si="14"/>
        <v>128</v>
      </c>
      <c r="B139" s="162">
        <f t="shared" si="9"/>
        <v>40.68083945713767</v>
      </c>
      <c r="C139" s="163">
        <f t="shared" si="10"/>
        <v>1.245530420741408</v>
      </c>
      <c r="D139" s="155"/>
      <c r="E139" s="162">
        <f t="shared" si="11"/>
        <v>13.667630931549828</v>
      </c>
      <c r="F139" s="163">
        <f t="shared" si="12"/>
        <v>0.9964243365931262</v>
      </c>
      <c r="G139" s="155"/>
      <c r="H139" s="162">
        <v>15.809259435031858</v>
      </c>
      <c r="I139" s="163"/>
      <c r="K139" s="162">
        <f t="shared" si="13"/>
        <v>27.33445145797204</v>
      </c>
      <c r="L139" s="163">
        <f aca="true" t="shared" si="16" ref="L139:L170">-PI()+A139*2*PI()/(K$8-1)</f>
        <v>0.9202645146879194</v>
      </c>
      <c r="N139" s="162">
        <v>27.36385502457162</v>
      </c>
      <c r="O139" s="163"/>
    </row>
    <row r="140" spans="1:15" ht="12.75">
      <c r="A140" s="155">
        <f t="shared" si="14"/>
        <v>129</v>
      </c>
      <c r="B140" s="162">
        <f aca="true" t="shared" si="17" ref="B140:B203">13/COS(C140)</f>
        <v>42.69483320290072</v>
      </c>
      <c r="C140" s="163">
        <f aca="true" t="shared" si="18" ref="C140:C203">-PI()/B$3+A140*2*PI()/B$3/(B$8-1)</f>
        <v>1.2613970503049927</v>
      </c>
      <c r="D140" s="155"/>
      <c r="E140" s="162">
        <f aca="true" t="shared" si="19" ref="E140:E203">15-5*COS($E$3*F140)</f>
        <v>13.364660183412887</v>
      </c>
      <c r="F140" s="163">
        <f aca="true" t="shared" si="20" ref="F140:F203">-PI()/E$3+A140*2*PI()/E$3/(E$8-1)</f>
        <v>1.0091176402439943</v>
      </c>
      <c r="G140" s="155"/>
      <c r="H140" s="162">
        <v>15.749807582916132</v>
      </c>
      <c r="I140" s="163"/>
      <c r="K140" s="162">
        <f aca="true" t="shared" si="21" ref="K140:K203">20+L$9*SIN(SIN(2*ABS(L140)))-(SIN(L140*4))^2*L$10</f>
        <v>27.210410203000464</v>
      </c>
      <c r="L140" s="163">
        <f t="shared" si="16"/>
        <v>0.9519977738150889</v>
      </c>
      <c r="N140" s="162">
        <v>27.253753903703377</v>
      </c>
      <c r="O140" s="163"/>
    </row>
    <row r="141" spans="1:15" ht="12.75">
      <c r="A141" s="155">
        <f aca="true" t="shared" si="22" ref="A141:A204">A140+1</f>
        <v>130</v>
      </c>
      <c r="B141" s="162">
        <f t="shared" si="17"/>
        <v>44.93052807927661</v>
      </c>
      <c r="C141" s="163">
        <f t="shared" si="18"/>
        <v>1.2772636798685775</v>
      </c>
      <c r="D141" s="155"/>
      <c r="E141" s="162">
        <f t="shared" si="19"/>
        <v>13.068274371534358</v>
      </c>
      <c r="F141" s="163">
        <f t="shared" si="20"/>
        <v>1.021810943894862</v>
      </c>
      <c r="G141" s="155"/>
      <c r="H141" s="162">
        <v>15.689986887928011</v>
      </c>
      <c r="I141" s="163"/>
      <c r="K141" s="162">
        <f t="shared" si="21"/>
        <v>27.061485977847916</v>
      </c>
      <c r="L141" s="163">
        <f t="shared" si="16"/>
        <v>0.9837310329422584</v>
      </c>
      <c r="N141" s="162">
        <v>27.10366319851274</v>
      </c>
      <c r="O141" s="163"/>
    </row>
    <row r="142" spans="1:15" ht="12.75">
      <c r="A142" s="155">
        <f t="shared" si="22"/>
        <v>131</v>
      </c>
      <c r="B142" s="162">
        <f t="shared" si="17"/>
        <v>47.42590238745576</v>
      </c>
      <c r="C142" s="163">
        <f t="shared" si="18"/>
        <v>1.2931303094321622</v>
      </c>
      <c r="D142" s="155"/>
      <c r="E142" s="162">
        <f t="shared" si="19"/>
        <v>12.779666936971129</v>
      </c>
      <c r="F142" s="163">
        <f t="shared" si="20"/>
        <v>1.03450424754573</v>
      </c>
      <c r="G142" s="155"/>
      <c r="H142" s="162">
        <v>15.629783596604872</v>
      </c>
      <c r="I142" s="163"/>
      <c r="K142" s="162">
        <f t="shared" si="21"/>
        <v>26.888160763412202</v>
      </c>
      <c r="L142" s="163">
        <f t="shared" si="16"/>
        <v>1.015464292069428</v>
      </c>
      <c r="N142" s="162">
        <v>26.92642647670533</v>
      </c>
      <c r="O142" s="163"/>
    </row>
    <row r="143" spans="1:15" ht="12.75">
      <c r="A143" s="155">
        <f t="shared" si="22"/>
        <v>132</v>
      </c>
      <c r="B143" s="162">
        <f t="shared" si="17"/>
        <v>50.22814296703151</v>
      </c>
      <c r="C143" s="163">
        <f t="shared" si="18"/>
        <v>1.308996938995747</v>
      </c>
      <c r="D143" s="155"/>
      <c r="E143" s="162">
        <f t="shared" si="19"/>
        <v>12.500000000000004</v>
      </c>
      <c r="F143" s="163">
        <f t="shared" si="20"/>
        <v>1.0471975511965976</v>
      </c>
      <c r="G143" s="155"/>
      <c r="H143" s="162">
        <v>15.569183105572876</v>
      </c>
      <c r="I143" s="163"/>
      <c r="K143" s="162">
        <f t="shared" si="21"/>
        <v>26.690839832746605</v>
      </c>
      <c r="L143" s="163">
        <f t="shared" si="16"/>
        <v>1.0471975511965974</v>
      </c>
      <c r="N143" s="162">
        <v>26.72234637855054</v>
      </c>
      <c r="O143" s="163"/>
    </row>
    <row r="144" spans="1:15" ht="12.75">
      <c r="A144" s="155">
        <f t="shared" si="22"/>
        <v>133</v>
      </c>
      <c r="B144" s="162">
        <f t="shared" si="17"/>
        <v>53.396615668026946</v>
      </c>
      <c r="C144" s="163">
        <f t="shared" si="18"/>
        <v>1.3248635685593322</v>
      </c>
      <c r="D144" s="155"/>
      <c r="E144" s="162">
        <f t="shared" si="19"/>
        <v>12.230399680669446</v>
      </c>
      <c r="F144" s="163">
        <f t="shared" si="20"/>
        <v>1.0598908548474657</v>
      </c>
      <c r="G144" s="155"/>
      <c r="H144" s="162">
        <v>15.508169889758157</v>
      </c>
      <c r="I144" s="163"/>
      <c r="K144" s="162">
        <f t="shared" si="21"/>
        <v>26.469807148220536</v>
      </c>
      <c r="L144" s="163">
        <f t="shared" si="16"/>
        <v>1.0789308103237678</v>
      </c>
      <c r="N144" s="162">
        <v>26.49073620588296</v>
      </c>
      <c r="O144" s="163"/>
    </row>
    <row r="145" spans="1:15" ht="12.75">
      <c r="A145" s="155">
        <f t="shared" si="22"/>
        <v>134</v>
      </c>
      <c r="B145" s="162">
        <f t="shared" si="17"/>
        <v>57.00706498540353</v>
      </c>
      <c r="C145" s="163">
        <f t="shared" si="18"/>
        <v>1.340730198122917</v>
      </c>
      <c r="D145" s="155"/>
      <c r="E145" s="162">
        <f t="shared" si="19"/>
        <v>11.971951564311668</v>
      </c>
      <c r="F145" s="163">
        <f t="shared" si="20"/>
        <v>1.0725841584983333</v>
      </c>
      <c r="G145" s="155"/>
      <c r="H145" s="162">
        <v>15.446727364543063</v>
      </c>
      <c r="I145" s="163"/>
      <c r="K145" s="162">
        <f t="shared" si="21"/>
        <v>26.22519395188399</v>
      </c>
      <c r="L145" s="163">
        <f t="shared" si="16"/>
        <v>1.1106640694509373</v>
      </c>
      <c r="N145" s="162">
        <v>26.23186846989943</v>
      </c>
      <c r="O145" s="163"/>
    </row>
    <row r="146" spans="1:15" ht="12.75">
      <c r="A146" s="155">
        <f t="shared" si="22"/>
        <v>135</v>
      </c>
      <c r="B146" s="162">
        <f t="shared" si="17"/>
        <v>61.157680199523234</v>
      </c>
      <c r="C146" s="163">
        <f t="shared" si="18"/>
        <v>1.3565968276865017</v>
      </c>
      <c r="D146" s="155"/>
      <c r="E146" s="162">
        <f t="shared" si="19"/>
        <v>11.725696330273578</v>
      </c>
      <c r="F146" s="163">
        <f t="shared" si="20"/>
        <v>1.0852774621492012</v>
      </c>
      <c r="G146" s="155"/>
      <c r="H146" s="162">
        <v>15.384837825673557</v>
      </c>
      <c r="I146" s="163"/>
      <c r="K146" s="162">
        <f t="shared" si="21"/>
        <v>25.956965100736262</v>
      </c>
      <c r="L146" s="163">
        <f t="shared" si="16"/>
        <v>1.1423973285781068</v>
      </c>
      <c r="N146" s="162">
        <v>25.94712471666734</v>
      </c>
      <c r="O146" s="163"/>
    </row>
    <row r="147" spans="1:15" ht="12.75">
      <c r="A147" s="155">
        <f t="shared" si="22"/>
        <v>136</v>
      </c>
      <c r="B147" s="162">
        <f t="shared" si="17"/>
        <v>65.97807326585625</v>
      </c>
      <c r="C147" s="163">
        <f t="shared" si="18"/>
        <v>1.3724634572500864</v>
      </c>
      <c r="D147" s="155"/>
      <c r="E147" s="162">
        <f t="shared" si="19"/>
        <v>11.492625561468397</v>
      </c>
      <c r="F147" s="163">
        <f t="shared" si="20"/>
        <v>1.097970765800069</v>
      </c>
      <c r="G147" s="155"/>
      <c r="H147" s="162">
        <v>15.322482334497412</v>
      </c>
      <c r="I147" s="163"/>
      <c r="K147" s="162">
        <f t="shared" si="21"/>
        <v>25.66492641786532</v>
      </c>
      <c r="L147" s="163">
        <f t="shared" si="16"/>
        <v>1.1741305877052763</v>
      </c>
      <c r="N147" s="162">
        <v>25.638580445217166</v>
      </c>
      <c r="O147" s="163"/>
    </row>
    <row r="148" spans="1:15" ht="12.75">
      <c r="A148" s="155">
        <f t="shared" si="22"/>
        <v>137</v>
      </c>
      <c r="B148" s="162">
        <f t="shared" si="17"/>
        <v>71.64294082300273</v>
      </c>
      <c r="C148" s="163">
        <f t="shared" si="18"/>
        <v>1.3883300868136712</v>
      </c>
      <c r="D148" s="155"/>
      <c r="E148" s="162">
        <f t="shared" si="19"/>
        <v>11.273677751621225</v>
      </c>
      <c r="F148" s="163">
        <f t="shared" si="20"/>
        <v>1.110664069450937</v>
      </c>
      <c r="G148" s="155"/>
      <c r="H148" s="162">
        <v>15.25964046477104</v>
      </c>
      <c r="I148" s="163"/>
      <c r="K148" s="162">
        <f t="shared" si="21"/>
        <v>25.348754727747213</v>
      </c>
      <c r="L148" s="163">
        <f t="shared" si="16"/>
        <v>1.2058638468324459</v>
      </c>
      <c r="N148" s="162">
        <v>25.308465737370263</v>
      </c>
      <c r="O148" s="163"/>
    </row>
    <row r="149" spans="1:15" ht="12.75">
      <c r="A149" s="155">
        <f t="shared" si="22"/>
        <v>138</v>
      </c>
      <c r="B149" s="162">
        <f t="shared" si="17"/>
        <v>78.39353306453017</v>
      </c>
      <c r="C149" s="163">
        <f t="shared" si="18"/>
        <v>1.404196716377256</v>
      </c>
      <c r="D149" s="155"/>
      <c r="E149" s="162">
        <f t="shared" si="19"/>
        <v>11.069734526286062</v>
      </c>
      <c r="F149" s="163">
        <f t="shared" si="20"/>
        <v>1.123357373101805</v>
      </c>
      <c r="G149" s="155"/>
      <c r="H149" s="162">
        <v>15.196290438217412</v>
      </c>
      <c r="I149" s="163"/>
      <c r="K149" s="162">
        <f t="shared" si="21"/>
        <v>25.008050438078566</v>
      </c>
      <c r="L149" s="163">
        <f t="shared" si="16"/>
        <v>1.2375971059596154</v>
      </c>
      <c r="N149" s="162">
        <v>24.958796471387885</v>
      </c>
      <c r="O149" s="163"/>
    </row>
    <row r="150" spans="1:15" ht="12.75">
      <c r="A150" s="155">
        <f t="shared" si="22"/>
        <v>139</v>
      </c>
      <c r="B150" s="162">
        <f t="shared" si="17"/>
        <v>86.57268190055544</v>
      </c>
      <c r="C150" s="163">
        <f t="shared" si="18"/>
        <v>1.4200633459408407</v>
      </c>
      <c r="D150" s="155"/>
      <c r="E150" s="162">
        <f t="shared" si="19"/>
        <v>10.881617092850838</v>
      </c>
      <c r="F150" s="163">
        <f t="shared" si="20"/>
        <v>1.1360506767526726</v>
      </c>
      <c r="G150" s="155"/>
      <c r="H150" s="162">
        <v>15.132408686051296</v>
      </c>
      <c r="I150" s="163"/>
      <c r="K150" s="162">
        <f t="shared" si="21"/>
        <v>24.642410658343387</v>
      </c>
      <c r="L150" s="163">
        <f t="shared" si="16"/>
        <v>1.2693303650867849</v>
      </c>
      <c r="N150" s="162">
        <v>24.590252079041065</v>
      </c>
      <c r="O150" s="163"/>
    </row>
    <row r="151" spans="1:15" ht="12.75">
      <c r="A151" s="155">
        <f t="shared" si="22"/>
        <v>140</v>
      </c>
      <c r="B151" s="162">
        <f t="shared" si="17"/>
        <v>96.68455488293723</v>
      </c>
      <c r="C151" s="163">
        <f t="shared" si="18"/>
        <v>1.4359299755044255</v>
      </c>
      <c r="D151" s="155"/>
      <c r="E151" s="162">
        <f t="shared" si="19"/>
        <v>10.710082933825117</v>
      </c>
      <c r="F151" s="163">
        <f t="shared" si="20"/>
        <v>1.1487439804035404</v>
      </c>
      <c r="G151" s="155"/>
      <c r="H151" s="162">
        <v>15.067969733801714</v>
      </c>
      <c r="I151" s="163"/>
      <c r="K151" s="162">
        <f t="shared" si="21"/>
        <v>24.2515190517825</v>
      </c>
      <c r="L151" s="163">
        <f t="shared" si="16"/>
        <v>1.3010636242139544</v>
      </c>
      <c r="N151" s="162">
        <v>24.191348405413496</v>
      </c>
      <c r="O151" s="163"/>
    </row>
    <row r="152" spans="1:15" ht="12.75">
      <c r="A152" s="155">
        <f t="shared" si="22"/>
        <v>141</v>
      </c>
      <c r="B152" s="162">
        <f t="shared" si="17"/>
        <v>109.50221227340556</v>
      </c>
      <c r="C152" s="163">
        <f t="shared" si="18"/>
        <v>1.4517966050680102</v>
      </c>
      <c r="D152" s="155"/>
      <c r="E152" s="162">
        <f t="shared" si="19"/>
        <v>10.555822756725387</v>
      </c>
      <c r="F152" s="163">
        <f t="shared" si="20"/>
        <v>1.161437284054408</v>
      </c>
      <c r="G152" s="155"/>
      <c r="H152" s="162">
        <v>15.00294602857092</v>
      </c>
      <c r="I152" s="163"/>
      <c r="K152" s="162">
        <f t="shared" si="21"/>
        <v>23.835247044079072</v>
      </c>
      <c r="L152" s="163">
        <f t="shared" si="16"/>
        <v>1.332796883341124</v>
      </c>
      <c r="N152" s="162">
        <v>23.772346922398214</v>
      </c>
      <c r="O152" s="163"/>
    </row>
    <row r="153" spans="1:15" ht="12.75">
      <c r="A153" s="155">
        <f t="shared" si="22"/>
        <v>142</v>
      </c>
      <c r="B153" s="162">
        <f t="shared" si="17"/>
        <v>126.2744475623632</v>
      </c>
      <c r="C153" s="163">
        <f t="shared" si="18"/>
        <v>1.4676632346315954</v>
      </c>
      <c r="D153" s="155"/>
      <c r="E153" s="162">
        <f t="shared" si="19"/>
        <v>10.419457712839652</v>
      </c>
      <c r="F153" s="163">
        <f t="shared" si="20"/>
        <v>1.1741305877052763</v>
      </c>
      <c r="G153" s="155"/>
      <c r="H153" s="162">
        <v>14.937307760731553</v>
      </c>
      <c r="I153" s="163"/>
      <c r="K153" s="162">
        <f t="shared" si="21"/>
        <v>23.393759785828355</v>
      </c>
      <c r="L153" s="163">
        <f t="shared" si="16"/>
        <v>1.3645301424682943</v>
      </c>
      <c r="N153" s="162">
        <v>23.33621433391748</v>
      </c>
      <c r="O153" s="163"/>
    </row>
    <row r="154" spans="1:15" ht="12.75">
      <c r="A154" s="155">
        <f t="shared" si="22"/>
        <v>143</v>
      </c>
      <c r="B154" s="162">
        <f t="shared" si="17"/>
        <v>149.15827219370817</v>
      </c>
      <c r="C154" s="163">
        <f t="shared" si="18"/>
        <v>1.4835298641951802</v>
      </c>
      <c r="D154" s="155"/>
      <c r="E154" s="162">
        <f t="shared" si="19"/>
        <v>10.30153689607046</v>
      </c>
      <c r="F154" s="163">
        <f t="shared" si="20"/>
        <v>1.186823891356144</v>
      </c>
      <c r="G154" s="155"/>
      <c r="H154" s="162">
        <v>14.871022326041896</v>
      </c>
      <c r="I154" s="163"/>
      <c r="K154" s="162">
        <f t="shared" si="21"/>
        <v>22.92761948876996</v>
      </c>
      <c r="L154" s="163">
        <f t="shared" si="16"/>
        <v>1.3962634015954638</v>
      </c>
      <c r="N154" s="162">
        <v>22.881618146080463</v>
      </c>
      <c r="O154" s="163"/>
    </row>
    <row r="155" spans="1:15" ht="12.75">
      <c r="A155" s="155">
        <f t="shared" si="22"/>
        <v>144</v>
      </c>
      <c r="B155" s="162">
        <f t="shared" si="17"/>
        <v>182.22804659389325</v>
      </c>
      <c r="C155" s="163">
        <f t="shared" si="18"/>
        <v>1.499396493758765</v>
      </c>
      <c r="D155" s="155"/>
      <c r="E155" s="162">
        <f t="shared" si="19"/>
        <v>10.202535131927515</v>
      </c>
      <c r="F155" s="163">
        <f t="shared" si="20"/>
        <v>1.1995171950070118</v>
      </c>
      <c r="G155" s="155"/>
      <c r="H155" s="162">
        <v>14.80405417728217</v>
      </c>
      <c r="I155" s="163"/>
      <c r="K155" s="162">
        <f t="shared" si="21"/>
        <v>22.437878496601115</v>
      </c>
      <c r="L155" s="163">
        <f t="shared" si="16"/>
        <v>1.4279966607226333</v>
      </c>
      <c r="N155" s="162">
        <v>22.39636170675482</v>
      </c>
      <c r="O155" s="163"/>
    </row>
    <row r="156" spans="1:15" ht="12.75">
      <c r="A156" s="155">
        <f t="shared" si="22"/>
        <v>145</v>
      </c>
      <c r="B156" s="162">
        <f t="shared" si="17"/>
        <v>234.21455011362045</v>
      </c>
      <c r="C156" s="163">
        <f t="shared" si="18"/>
        <v>1.5152631233223497</v>
      </c>
      <c r="D156" s="155"/>
      <c r="E156" s="162">
        <f t="shared" si="19"/>
        <v>10.122851065572965</v>
      </c>
      <c r="F156" s="163">
        <f t="shared" si="20"/>
        <v>1.2122104986578799</v>
      </c>
      <c r="G156" s="155"/>
      <c r="H156" s="162">
        <v>14.736364382898433</v>
      </c>
      <c r="I156" s="163"/>
      <c r="K156" s="162">
        <f t="shared" si="21"/>
        <v>21.926154739754082</v>
      </c>
      <c r="L156" s="163">
        <f t="shared" si="16"/>
        <v>1.4597299198498028</v>
      </c>
      <c r="N156" s="162">
        <v>21.894762212042323</v>
      </c>
      <c r="O156" s="163"/>
    </row>
    <row r="157" spans="1:15" ht="12.75">
      <c r="A157" s="155">
        <f t="shared" si="22"/>
        <v>146</v>
      </c>
      <c r="B157" s="162">
        <f t="shared" si="17"/>
        <v>327.81781883750074</v>
      </c>
      <c r="C157" s="163">
        <f t="shared" si="18"/>
        <v>1.5311297528859344</v>
      </c>
      <c r="D157" s="155"/>
      <c r="E157" s="162">
        <f t="shared" si="19"/>
        <v>10.062805556618029</v>
      </c>
      <c r="F157" s="163">
        <f t="shared" si="20"/>
        <v>1.2249038023087475</v>
      </c>
      <c r="G157" s="155"/>
      <c r="H157" s="162">
        <v>14.667910131911848</v>
      </c>
      <c r="I157" s="163"/>
      <c r="K157" s="162">
        <f t="shared" si="21"/>
        <v>21.39468304813972</v>
      </c>
      <c r="L157" s="163">
        <f t="shared" si="16"/>
        <v>1.4914631789769723</v>
      </c>
      <c r="N157" s="162">
        <v>21.376075530525803</v>
      </c>
      <c r="O157" s="163"/>
    </row>
    <row r="158" spans="1:15" ht="12.75">
      <c r="A158" s="155">
        <f t="shared" si="22"/>
        <v>147</v>
      </c>
      <c r="B158" s="162">
        <f t="shared" si="17"/>
        <v>546.2713346454178</v>
      </c>
      <c r="C158" s="163">
        <f t="shared" si="18"/>
        <v>1.5469963824495196</v>
      </c>
      <c r="D158" s="155"/>
      <c r="E158" s="162">
        <f t="shared" si="19"/>
        <v>10.022640387134576</v>
      </c>
      <c r="F158" s="163">
        <f t="shared" si="20"/>
        <v>1.2375971059596156</v>
      </c>
      <c r="G158" s="155"/>
      <c r="H158" s="162">
        <v>14.598644109869921</v>
      </c>
      <c r="I158" s="163"/>
      <c r="K158" s="162">
        <f t="shared" si="21"/>
        <v>20.84633710439204</v>
      </c>
      <c r="L158" s="163">
        <f t="shared" si="16"/>
        <v>1.5231964381041427</v>
      </c>
      <c r="N158" s="162">
        <v>20.839089631314906</v>
      </c>
      <c r="O158" s="163"/>
    </row>
    <row r="159" spans="1:15" ht="12.75">
      <c r="A159" s="155">
        <f t="shared" si="22"/>
        <v>148</v>
      </c>
      <c r="B159" s="162">
        <f t="shared" si="17"/>
        <v>1638.6764830491013</v>
      </c>
      <c r="C159" s="163">
        <f t="shared" si="18"/>
        <v>1.5628630120131044</v>
      </c>
      <c r="D159" s="155"/>
      <c r="E159" s="162">
        <f t="shared" si="19"/>
        <v>10.002517288084075</v>
      </c>
      <c r="F159" s="163">
        <f t="shared" si="20"/>
        <v>1.2502904096104832</v>
      </c>
      <c r="G159" s="155"/>
      <c r="H159" s="162">
        <v>14.528513957692896</v>
      </c>
      <c r="I159" s="163"/>
      <c r="K159" s="162">
        <f t="shared" si="21"/>
        <v>20.28461852435908</v>
      </c>
      <c r="L159" s="163">
        <f t="shared" si="16"/>
        <v>1.5549296972313122</v>
      </c>
      <c r="N159" s="162">
        <v>20.28380656652994</v>
      </c>
      <c r="O159" s="163"/>
    </row>
    <row r="160" spans="1:15" ht="12.75">
      <c r="A160" s="155">
        <f t="shared" si="22"/>
        <v>149</v>
      </c>
      <c r="B160" s="162">
        <f t="shared" si="17"/>
        <v>-1638.6764830490345</v>
      </c>
      <c r="C160" s="163">
        <f t="shared" si="18"/>
        <v>1.5787296415766892</v>
      </c>
      <c r="D160" s="155"/>
      <c r="E160" s="162">
        <f t="shared" si="19"/>
        <v>10.002517288084075</v>
      </c>
      <c r="F160" s="163">
        <f t="shared" si="20"/>
        <v>1.2629837132613513</v>
      </c>
      <c r="G160" s="155"/>
      <c r="H160" s="162">
        <v>14.457461197513965</v>
      </c>
      <c r="I160" s="163"/>
      <c r="K160" s="162">
        <f t="shared" si="21"/>
        <v>19.713611534463684</v>
      </c>
      <c r="L160" s="163">
        <f t="shared" si="16"/>
        <v>1.5866629563584818</v>
      </c>
      <c r="N160" s="162">
        <v>19.712839523358134</v>
      </c>
      <c r="O160" s="163"/>
    </row>
    <row r="161" spans="1:15" ht="12.75">
      <c r="A161" s="155">
        <f t="shared" si="22"/>
        <v>150</v>
      </c>
      <c r="B161" s="162">
        <f t="shared" si="17"/>
        <v>-546.2713346454103</v>
      </c>
      <c r="C161" s="163">
        <f t="shared" si="18"/>
        <v>1.594596271140274</v>
      </c>
      <c r="D161" s="155"/>
      <c r="E161" s="162">
        <f t="shared" si="19"/>
        <v>10.022640387134576</v>
      </c>
      <c r="F161" s="163">
        <f t="shared" si="20"/>
        <v>1.275677016912219</v>
      </c>
      <c r="G161" s="155"/>
      <c r="H161" s="162">
        <v>14.38542050657435</v>
      </c>
      <c r="I161" s="163"/>
      <c r="K161" s="162">
        <f t="shared" si="21"/>
        <v>19.137903840871484</v>
      </c>
      <c r="L161" s="163">
        <f t="shared" si="16"/>
        <v>1.6183962154856513</v>
      </c>
      <c r="N161" s="162">
        <v>19.13148856169279</v>
      </c>
      <c r="O161" s="163"/>
    </row>
    <row r="162" spans="1:15" ht="12.75">
      <c r="A162" s="155">
        <f t="shared" si="22"/>
        <v>151</v>
      </c>
      <c r="B162" s="162">
        <f t="shared" si="17"/>
        <v>-327.8178188375017</v>
      </c>
      <c r="C162" s="163">
        <f t="shared" si="18"/>
        <v>1.6104629007038587</v>
      </c>
      <c r="D162" s="155"/>
      <c r="E162" s="162">
        <f t="shared" si="19"/>
        <v>10.062805556618027</v>
      </c>
      <c r="F162" s="163">
        <f t="shared" si="20"/>
        <v>1.2883703205630868</v>
      </c>
      <c r="G162" s="155"/>
      <c r="H162" s="162">
        <v>14.31231816974021</v>
      </c>
      <c r="I162" s="163"/>
      <c r="K162" s="162">
        <f t="shared" si="21"/>
        <v>18.562476408517117</v>
      </c>
      <c r="L162" s="163">
        <f t="shared" si="16"/>
        <v>1.6501294746128208</v>
      </c>
      <c r="N162" s="162">
        <v>18.545867937388046</v>
      </c>
      <c r="O162" s="163"/>
    </row>
    <row r="163" spans="1:15" ht="12.75">
      <c r="A163" s="155">
        <f t="shared" si="22"/>
        <v>152</v>
      </c>
      <c r="B163" s="162">
        <f t="shared" si="17"/>
        <v>-234.21455011362096</v>
      </c>
      <c r="C163" s="163">
        <f t="shared" si="18"/>
        <v>1.6263295302674434</v>
      </c>
      <c r="D163" s="155"/>
      <c r="E163" s="162">
        <f t="shared" si="19"/>
        <v>10.122851065572965</v>
      </c>
      <c r="F163" s="163">
        <f t="shared" si="20"/>
        <v>1.3010636242139548</v>
      </c>
      <c r="G163" s="155"/>
      <c r="H163" s="162">
        <v>14.238070879112461</v>
      </c>
      <c r="I163" s="163"/>
      <c r="K163" s="162">
        <f t="shared" si="21"/>
        <v>17.99256684700451</v>
      </c>
      <c r="L163" s="163">
        <f t="shared" si="16"/>
        <v>1.6818627337399903</v>
      </c>
      <c r="N163" s="162">
        <v>17.961108682816906</v>
      </c>
      <c r="O163" s="163"/>
    </row>
    <row r="164" spans="1:15" ht="12.75">
      <c r="A164" s="155">
        <f t="shared" si="22"/>
        <v>153</v>
      </c>
      <c r="B164" s="162">
        <f t="shared" si="17"/>
        <v>-182.22804659389354</v>
      </c>
      <c r="C164" s="163">
        <f t="shared" si="18"/>
        <v>1.6421961598310282</v>
      </c>
      <c r="D164" s="155"/>
      <c r="E164" s="162">
        <f t="shared" si="19"/>
        <v>10.202535131927513</v>
      </c>
      <c r="F164" s="163">
        <f t="shared" si="20"/>
        <v>1.3137569278648227</v>
      </c>
      <c r="G164" s="155"/>
      <c r="H164" s="162">
        <v>14.162583475683112</v>
      </c>
      <c r="I164" s="163"/>
      <c r="K164" s="162">
        <f t="shared" si="21"/>
        <v>17.433512806259305</v>
      </c>
      <c r="L164" s="163">
        <f t="shared" si="16"/>
        <v>1.7135959928671598</v>
      </c>
      <c r="N164" s="162">
        <v>17.381726269027848</v>
      </c>
      <c r="O164" s="163"/>
    </row>
    <row r="165" spans="1:15" ht="12.75">
      <c r="A165" s="155">
        <f t="shared" si="22"/>
        <v>154</v>
      </c>
      <c r="B165" s="162">
        <f t="shared" si="17"/>
        <v>-149.1582721937084</v>
      </c>
      <c r="C165" s="163">
        <f t="shared" si="18"/>
        <v>1.658062789394613</v>
      </c>
      <c r="D165" s="155"/>
      <c r="E165" s="162">
        <f t="shared" si="19"/>
        <v>10.30153689607046</v>
      </c>
      <c r="F165" s="163">
        <f t="shared" si="20"/>
        <v>1.3264502315156905</v>
      </c>
      <c r="G165" s="155"/>
      <c r="H165" s="162">
        <v>14.0857464843001</v>
      </c>
      <c r="I165" s="163"/>
      <c r="K165" s="162">
        <f t="shared" si="21"/>
        <v>16.89058311031677</v>
      </c>
      <c r="L165" s="163">
        <f t="shared" si="16"/>
        <v>1.7453292519943293</v>
      </c>
      <c r="N165" s="162">
        <v>16.83354933051408</v>
      </c>
      <c r="O165" s="163"/>
    </row>
    <row r="166" spans="1:15" ht="12.75">
      <c r="A166" s="155">
        <f t="shared" si="22"/>
        <v>155</v>
      </c>
      <c r="B166" s="162">
        <f t="shared" si="17"/>
        <v>-126.27444756236336</v>
      </c>
      <c r="C166" s="163">
        <f t="shared" si="18"/>
        <v>1.6739294189581977</v>
      </c>
      <c r="D166" s="155"/>
      <c r="E166" s="162">
        <f t="shared" si="19"/>
        <v>10.41945771283965</v>
      </c>
      <c r="F166" s="163">
        <f t="shared" si="20"/>
        <v>1.3391435351665582</v>
      </c>
      <c r="G166" s="155"/>
      <c r="H166" s="162">
        <v>14.00743307745553</v>
      </c>
      <c r="I166" s="163"/>
      <c r="K166" s="162">
        <f t="shared" si="21"/>
        <v>16.36880522366316</v>
      </c>
      <c r="L166" s="163">
        <f t="shared" si="16"/>
        <v>1.7770625111214988</v>
      </c>
      <c r="N166" s="162">
        <v>16.30854109461456</v>
      </c>
      <c r="O166" s="163"/>
    </row>
    <row r="167" spans="1:15" ht="12.75">
      <c r="A167" s="155">
        <f t="shared" si="22"/>
        <v>156</v>
      </c>
      <c r="B167" s="162">
        <f t="shared" si="17"/>
        <v>-109.50221227340607</v>
      </c>
      <c r="C167" s="163">
        <f t="shared" si="18"/>
        <v>1.6897960485217824</v>
      </c>
      <c r="D167" s="155"/>
      <c r="E167" s="162">
        <f t="shared" si="19"/>
        <v>10.555822756725384</v>
      </c>
      <c r="F167" s="163">
        <f t="shared" si="20"/>
        <v>1.3518368388174262</v>
      </c>
      <c r="G167" s="155"/>
      <c r="H167" s="162">
        <v>13.92749470407721</v>
      </c>
      <c r="I167" s="163"/>
      <c r="K167" s="162">
        <f t="shared" si="21"/>
        <v>15.872798003991111</v>
      </c>
      <c r="L167" s="163">
        <f t="shared" si="16"/>
        <v>1.8087957702486683</v>
      </c>
      <c r="N167" s="162">
        <v>15.81385804634405</v>
      </c>
      <c r="O167" s="163"/>
    </row>
    <row r="168" spans="1:15" ht="12.75">
      <c r="A168" s="155">
        <f t="shared" si="22"/>
        <v>157</v>
      </c>
      <c r="B168" s="162">
        <f t="shared" si="17"/>
        <v>-96.68455488293763</v>
      </c>
      <c r="C168" s="163">
        <f t="shared" si="18"/>
        <v>1.7056626780853672</v>
      </c>
      <c r="D168" s="155"/>
      <c r="E168" s="162">
        <f t="shared" si="19"/>
        <v>10.710082933825111</v>
      </c>
      <c r="F168" s="163">
        <f t="shared" si="20"/>
        <v>1.3645301424682938</v>
      </c>
      <c r="G168" s="155"/>
      <c r="H168" s="162">
        <v>13.845755337175879</v>
      </c>
      <c r="I168" s="163"/>
      <c r="K168" s="162">
        <f t="shared" si="21"/>
        <v>15.40661853416697</v>
      </c>
      <c r="L168" s="163">
        <f t="shared" si="16"/>
        <v>1.8405290293758378</v>
      </c>
      <c r="N168" s="162">
        <v>15.36716799675088</v>
      </c>
      <c r="O168" s="163"/>
    </row>
    <row r="169" spans="1:15" ht="12.75">
      <c r="A169" s="155">
        <f t="shared" si="22"/>
        <v>158</v>
      </c>
      <c r="B169" s="162">
        <f t="shared" si="17"/>
        <v>-86.57268190055552</v>
      </c>
      <c r="C169" s="163">
        <f t="shared" si="18"/>
        <v>1.7215293076489524</v>
      </c>
      <c r="D169" s="155"/>
      <c r="E169" s="162">
        <f t="shared" si="19"/>
        <v>10.881617092850837</v>
      </c>
      <c r="F169" s="163">
        <f t="shared" si="20"/>
        <v>1.377223446119162</v>
      </c>
      <c r="G169" s="155"/>
      <c r="H169" s="162">
        <v>13.76200378707076</v>
      </c>
      <c r="I169" s="163"/>
      <c r="K169" s="162">
        <f t="shared" si="21"/>
        <v>14.973631162727948</v>
      </c>
      <c r="L169" s="163">
        <f t="shared" si="16"/>
        <v>1.8722622885030082</v>
      </c>
      <c r="N169" s="162">
        <v>14.95345142431889</v>
      </c>
      <c r="O169" s="163"/>
    </row>
    <row r="170" spans="1:15" ht="12.75">
      <c r="A170" s="155">
        <f t="shared" si="22"/>
        <v>159</v>
      </c>
      <c r="B170" s="162">
        <f t="shared" si="17"/>
        <v>-78.39353306453023</v>
      </c>
      <c r="C170" s="163">
        <f t="shared" si="18"/>
        <v>1.7373959372125372</v>
      </c>
      <c r="D170" s="155"/>
      <c r="E170" s="162">
        <f t="shared" si="19"/>
        <v>11.069734526286059</v>
      </c>
      <c r="F170" s="163">
        <f t="shared" si="20"/>
        <v>1.3899167497700295</v>
      </c>
      <c r="G170" s="155"/>
      <c r="H170" s="162">
        <v>13.675982635832725</v>
      </c>
      <c r="I170" s="163"/>
      <c r="K170" s="162">
        <f t="shared" si="21"/>
        <v>14.576405763217352</v>
      </c>
      <c r="L170" s="163">
        <f t="shared" si="16"/>
        <v>1.9039955476301778</v>
      </c>
      <c r="N170" s="162">
        <v>14.574847974854688</v>
      </c>
      <c r="O170" s="163"/>
    </row>
    <row r="171" spans="1:15" ht="12.75">
      <c r="A171" s="155">
        <f t="shared" si="22"/>
        <v>160</v>
      </c>
      <c r="B171" s="162">
        <f t="shared" si="17"/>
        <v>-71.64294082300279</v>
      </c>
      <c r="C171" s="163">
        <f t="shared" si="18"/>
        <v>1.753262566776122</v>
      </c>
      <c r="D171" s="155"/>
      <c r="E171" s="162">
        <f t="shared" si="19"/>
        <v>11.273677751621225</v>
      </c>
      <c r="F171" s="163">
        <f t="shared" si="20"/>
        <v>1.4026100534208976</v>
      </c>
      <c r="G171" s="155"/>
      <c r="H171" s="162">
        <v>13.587372517122349</v>
      </c>
      <c r="I171" s="163"/>
      <c r="K171" s="162">
        <f t="shared" si="21"/>
        <v>14.216650719138</v>
      </c>
      <c r="L171" s="163">
        <f aca="true" t="shared" si="23" ref="L171:L202">-PI()+A171*2*PI()/(K$8-1)</f>
        <v>1.9357288067573473</v>
      </c>
      <c r="N171" s="162">
        <v>14.233188486225611</v>
      </c>
      <c r="O171" s="163"/>
    </row>
    <row r="172" spans="1:15" ht="12.75">
      <c r="A172" s="155">
        <f t="shared" si="22"/>
        <v>161</v>
      </c>
      <c r="B172" s="162">
        <f t="shared" si="17"/>
        <v>-65.9780732658563</v>
      </c>
      <c r="C172" s="163">
        <f t="shared" si="18"/>
        <v>1.7691291963397067</v>
      </c>
      <c r="D172" s="155"/>
      <c r="E172" s="162">
        <f t="shared" si="19"/>
        <v>11.492625561468392</v>
      </c>
      <c r="F172" s="163">
        <f t="shared" si="20"/>
        <v>1.4153033570717652</v>
      </c>
      <c r="G172" s="155"/>
      <c r="H172" s="162">
        <v>13.495768506972054</v>
      </c>
      <c r="I172" s="163"/>
      <c r="K172" s="162">
        <f t="shared" si="21"/>
        <v>13.89518434281038</v>
      </c>
      <c r="L172" s="163">
        <f t="shared" si="23"/>
        <v>1.9674620658845168</v>
      </c>
      <c r="N172" s="162">
        <v>13.928744380934894</v>
      </c>
      <c r="O172" s="163"/>
    </row>
    <row r="173" spans="1:15" ht="12.75">
      <c r="A173" s="155">
        <f t="shared" si="22"/>
        <v>162</v>
      </c>
      <c r="B173" s="162">
        <f t="shared" si="17"/>
        <v>-61.15768019952326</v>
      </c>
      <c r="C173" s="163">
        <f t="shared" si="18"/>
        <v>1.7849958259032914</v>
      </c>
      <c r="D173" s="155"/>
      <c r="E173" s="162">
        <f t="shared" si="19"/>
        <v>11.725696330273564</v>
      </c>
      <c r="F173" s="163">
        <f t="shared" si="20"/>
        <v>1.4279966607226329</v>
      </c>
      <c r="G173" s="155"/>
      <c r="H173" s="162">
        <v>13.400642924756376</v>
      </c>
      <c r="I173" s="163"/>
      <c r="K173" s="162">
        <f t="shared" si="21"/>
        <v>13.611946445068547</v>
      </c>
      <c r="L173" s="163">
        <f t="shared" si="23"/>
        <v>1.9991953250116863</v>
      </c>
      <c r="N173" s="162">
        <v>13.660048873518361</v>
      </c>
      <c r="O173" s="163"/>
    </row>
    <row r="174" spans="1:15" ht="12.75">
      <c r="A174" s="155">
        <f t="shared" si="22"/>
        <v>163</v>
      </c>
      <c r="B174" s="162">
        <f t="shared" si="17"/>
        <v>-57.00706498540356</v>
      </c>
      <c r="C174" s="163">
        <f t="shared" si="18"/>
        <v>1.8008624554668762</v>
      </c>
      <c r="D174" s="155"/>
      <c r="E174" s="162">
        <f t="shared" si="19"/>
        <v>11.971951564311663</v>
      </c>
      <c r="F174" s="163">
        <f t="shared" si="20"/>
        <v>1.440689964373501</v>
      </c>
      <c r="G174" s="155"/>
      <c r="H174" s="162">
        <v>13.301284814874657</v>
      </c>
      <c r="I174" s="163"/>
      <c r="K174" s="162">
        <f t="shared" si="21"/>
        <v>13.366049697204314</v>
      </c>
      <c r="L174" s="163">
        <f t="shared" si="23"/>
        <v>2.030928584138856</v>
      </c>
      <c r="N174" s="162">
        <v>13.424236874437476</v>
      </c>
      <c r="O174" s="163"/>
    </row>
    <row r="175" spans="1:15" ht="12.75">
      <c r="A175" s="155">
        <f t="shared" si="22"/>
        <v>164</v>
      </c>
      <c r="B175" s="162">
        <f t="shared" si="17"/>
        <v>-53.396615668026975</v>
      </c>
      <c r="C175" s="163">
        <f t="shared" si="18"/>
        <v>1.816729085030461</v>
      </c>
      <c r="D175" s="155"/>
      <c r="E175" s="162">
        <f t="shared" si="19"/>
        <v>12.23039968066944</v>
      </c>
      <c r="F175" s="163">
        <f t="shared" si="20"/>
        <v>1.4533832680243686</v>
      </c>
      <c r="G175" s="155"/>
      <c r="H175" s="162">
        <v>13.196693404736004</v>
      </c>
      <c r="I175" s="163"/>
      <c r="K175" s="162">
        <f t="shared" si="21"/>
        <v>13.155868376484072</v>
      </c>
      <c r="L175" s="163">
        <f t="shared" si="23"/>
        <v>2.0626618432660253</v>
      </c>
      <c r="N175" s="162">
        <v>13.217925652630427</v>
      </c>
      <c r="O175" s="163"/>
    </row>
    <row r="176" spans="1:15" ht="12.75">
      <c r="A176" s="155">
        <f t="shared" si="22"/>
        <v>165</v>
      </c>
      <c r="B176" s="162">
        <f t="shared" si="17"/>
        <v>-50.22814296703162</v>
      </c>
      <c r="C176" s="163">
        <f t="shared" si="18"/>
        <v>1.8325957145940457</v>
      </c>
      <c r="D176" s="155"/>
      <c r="E176" s="162">
        <f t="shared" si="19"/>
        <v>12.499999999999993</v>
      </c>
      <c r="F176" s="163">
        <f t="shared" si="20"/>
        <v>1.4660765716752366</v>
      </c>
      <c r="G176" s="155"/>
      <c r="H176" s="162">
        <v>13.08537253468391</v>
      </c>
      <c r="I176" s="163"/>
      <c r="K176" s="162">
        <f t="shared" si="21"/>
        <v>12.9791601672534</v>
      </c>
      <c r="L176" s="163">
        <f t="shared" si="23"/>
        <v>2.094395102393195</v>
      </c>
      <c r="N176" s="162">
        <v>13.038237020688378</v>
      </c>
      <c r="O176" s="163"/>
    </row>
    <row r="177" spans="1:15" ht="12.75">
      <c r="A177" s="155">
        <f t="shared" si="22"/>
        <v>166</v>
      </c>
      <c r="B177" s="162">
        <f t="shared" si="17"/>
        <v>-47.42590238745577</v>
      </c>
      <c r="C177" s="163">
        <f t="shared" si="18"/>
        <v>1.8484623441576309</v>
      </c>
      <c r="D177" s="155"/>
      <c r="E177" s="162">
        <f t="shared" si="19"/>
        <v>12.779666936971129</v>
      </c>
      <c r="F177" s="163">
        <f t="shared" si="20"/>
        <v>1.4787698753261047</v>
      </c>
      <c r="G177" s="155"/>
      <c r="H177" s="162">
        <v>12.96488565521833</v>
      </c>
      <c r="I177" s="163"/>
      <c r="K177" s="162">
        <f t="shared" si="21"/>
        <v>12.833214997575991</v>
      </c>
      <c r="L177" s="163">
        <f t="shared" si="23"/>
        <v>2.126128361520365</v>
      </c>
      <c r="N177" s="162">
        <v>12.883021322097903</v>
      </c>
      <c r="O177" s="163"/>
    </row>
    <row r="178" spans="1:15" ht="12.75">
      <c r="A178" s="155">
        <f t="shared" si="22"/>
        <v>167</v>
      </c>
      <c r="B178" s="162">
        <f t="shared" si="17"/>
        <v>-44.93052807927663</v>
      </c>
      <c r="C178" s="163">
        <f t="shared" si="18"/>
        <v>1.8643289737212156</v>
      </c>
      <c r="D178" s="155"/>
      <c r="E178" s="162">
        <f t="shared" si="19"/>
        <v>13.068274371534365</v>
      </c>
      <c r="F178" s="163">
        <f t="shared" si="20"/>
        <v>1.4914631789769728</v>
      </c>
      <c r="G178" s="155"/>
      <c r="H178" s="162">
        <v>12.830683934009851</v>
      </c>
      <c r="I178" s="163"/>
      <c r="K178" s="162">
        <f t="shared" si="21"/>
        <v>12.715023510108425</v>
      </c>
      <c r="L178" s="163">
        <f t="shared" si="23"/>
        <v>2.1578616206475347</v>
      </c>
      <c r="N178" s="162">
        <v>12.763769696446737</v>
      </c>
      <c r="O178" s="163"/>
    </row>
    <row r="179" spans="1:15" ht="12.75">
      <c r="A179" s="155">
        <f t="shared" si="22"/>
        <v>168</v>
      </c>
      <c r="B179" s="162">
        <f t="shared" si="17"/>
        <v>-42.69483320290073</v>
      </c>
      <c r="C179" s="163">
        <f t="shared" si="18"/>
        <v>1.8801956032848004</v>
      </c>
      <c r="D179" s="155"/>
      <c r="E179" s="162">
        <f t="shared" si="19"/>
        <v>13.36466018341289</v>
      </c>
      <c r="F179" s="163">
        <f t="shared" si="20"/>
        <v>1.5041564826278404</v>
      </c>
      <c r="G179" s="155"/>
      <c r="H179" s="162">
        <v>12.671767264203167</v>
      </c>
      <c r="I179" s="163"/>
      <c r="K179" s="162">
        <f t="shared" si="21"/>
        <v>12.621456762811613</v>
      </c>
      <c r="L179" s="163">
        <f t="shared" si="23"/>
        <v>2.1895948797747042</v>
      </c>
      <c r="N179" s="162">
        <v>12.661914331365612</v>
      </c>
      <c r="O179" s="163"/>
    </row>
    <row r="180" spans="1:15" ht="12.75">
      <c r="A180" s="155">
        <f t="shared" si="22"/>
        <v>169</v>
      </c>
      <c r="B180" s="162">
        <f t="shared" si="17"/>
        <v>-40.68083945713769</v>
      </c>
      <c r="C180" s="163">
        <f t="shared" si="18"/>
        <v>1.8960622328483852</v>
      </c>
      <c r="D180" s="155"/>
      <c r="E180" s="162">
        <f t="shared" si="19"/>
        <v>13.66763093154983</v>
      </c>
      <c r="F180" s="163">
        <f t="shared" si="20"/>
        <v>1.5168497862787085</v>
      </c>
      <c r="G180" s="155"/>
      <c r="H180" s="162">
        <v>12.403946242834989</v>
      </c>
      <c r="I180" s="163"/>
      <c r="K180" s="162">
        <f t="shared" si="21"/>
        <v>12.549448178477952</v>
      </c>
      <c r="L180" s="163">
        <f t="shared" si="23"/>
        <v>2.2213281389018737</v>
      </c>
      <c r="N180" s="162">
        <v>12.577568421317483</v>
      </c>
      <c r="O180" s="163"/>
    </row>
    <row r="181" spans="1:15" ht="12.75">
      <c r="A181" s="155">
        <f t="shared" si="22"/>
        <v>170</v>
      </c>
      <c r="B181" s="162">
        <f t="shared" si="17"/>
        <v>-38.857635577245944</v>
      </c>
      <c r="C181" s="163">
        <f t="shared" si="18"/>
        <v>1.91192886241197</v>
      </c>
      <c r="D181" s="155"/>
      <c r="E181" s="162">
        <f t="shared" si="19"/>
        <v>13.975966659674047</v>
      </c>
      <c r="F181" s="163">
        <f t="shared" si="20"/>
        <v>1.529543089929576</v>
      </c>
      <c r="G181" s="155"/>
      <c r="H181" s="162">
        <v>12.04546456204996</v>
      </c>
      <c r="I181" s="163"/>
      <c r="K181" s="162">
        <f t="shared" si="21"/>
        <v>12.496168639246237</v>
      </c>
      <c r="L181" s="163">
        <f t="shared" si="23"/>
        <v>2.2530613980290433</v>
      </c>
      <c r="N181" s="162">
        <v>12.515155846016503</v>
      </c>
      <c r="O181" s="163"/>
    </row>
    <row r="182" spans="1:15" ht="12.75">
      <c r="A182" s="155">
        <f t="shared" si="22"/>
        <v>171</v>
      </c>
      <c r="B182" s="162">
        <f t="shared" si="17"/>
        <v>-37.199806901278045</v>
      </c>
      <c r="C182" s="163">
        <f t="shared" si="18"/>
        <v>1.9277954919755547</v>
      </c>
      <c r="D182" s="155"/>
      <c r="E182" s="162">
        <f t="shared" si="19"/>
        <v>14.28842580863357</v>
      </c>
      <c r="F182" s="163">
        <f t="shared" si="20"/>
        <v>1.5422363935804437</v>
      </c>
      <c r="G182" s="155"/>
      <c r="H182" s="162">
        <v>11.891943791699036</v>
      </c>
      <c r="I182" s="163"/>
      <c r="K182" s="162">
        <f t="shared" si="21"/>
        <v>12.459185958414752</v>
      </c>
      <c r="L182" s="163">
        <f t="shared" si="23"/>
        <v>2.2847946571562128</v>
      </c>
      <c r="N182" s="162">
        <v>12.473101669030434</v>
      </c>
      <c r="O182" s="163"/>
    </row>
    <row r="183" spans="1:15" ht="12.75">
      <c r="A183" s="155">
        <f t="shared" si="22"/>
        <v>172</v>
      </c>
      <c r="B183" s="162">
        <f t="shared" si="17"/>
        <v>-35.68626589930192</v>
      </c>
      <c r="C183" s="163">
        <f t="shared" si="18"/>
        <v>1.9436621215391394</v>
      </c>
      <c r="D183" s="155"/>
      <c r="E183" s="162">
        <f t="shared" si="19"/>
        <v>14.60375021571606</v>
      </c>
      <c r="F183" s="163">
        <f t="shared" si="20"/>
        <v>1.5549296972313118</v>
      </c>
      <c r="G183" s="155"/>
      <c r="H183" s="162">
        <v>11.837349010696999</v>
      </c>
      <c r="I183" s="163"/>
      <c r="K183" s="162">
        <f t="shared" si="21"/>
        <v>12.436600739567913</v>
      </c>
      <c r="L183" s="163">
        <f t="shared" si="23"/>
        <v>2.3165279162833823</v>
      </c>
      <c r="N183" s="162">
        <v>12.44485188371782</v>
      </c>
      <c r="O183" s="163"/>
    </row>
    <row r="184" spans="1:15" ht="12.75">
      <c r="A184" s="155">
        <f t="shared" si="22"/>
        <v>173</v>
      </c>
      <c r="B184" s="162">
        <f t="shared" si="17"/>
        <v>-34.299369104704724</v>
      </c>
      <c r="C184" s="163">
        <f t="shared" si="18"/>
        <v>1.9595287511027242</v>
      </c>
      <c r="D184" s="155"/>
      <c r="E184" s="162">
        <f t="shared" si="19"/>
        <v>14.920670180825953</v>
      </c>
      <c r="F184" s="163">
        <f t="shared" si="20"/>
        <v>1.5676230008821794</v>
      </c>
      <c r="G184" s="155"/>
      <c r="H184" s="162">
        <v>11.801793045038064</v>
      </c>
      <c r="I184" s="163"/>
      <c r="K184" s="162">
        <f t="shared" si="21"/>
        <v>12.427151813106276</v>
      </c>
      <c r="L184" s="163">
        <f t="shared" si="23"/>
        <v>2.348261175410552</v>
      </c>
      <c r="N184" s="162">
        <v>12.429475671278617</v>
      </c>
      <c r="O184" s="163"/>
    </row>
    <row r="185" spans="1:15" ht="12.75">
      <c r="A185" s="155">
        <f t="shared" si="22"/>
        <v>174</v>
      </c>
      <c r="B185" s="162">
        <f t="shared" si="17"/>
        <v>-33.024241827428696</v>
      </c>
      <c r="C185" s="163">
        <f t="shared" si="18"/>
        <v>1.975395380666309</v>
      </c>
      <c r="D185" s="155"/>
      <c r="E185" s="162">
        <f t="shared" si="19"/>
        <v>15.23790957911871</v>
      </c>
      <c r="F185" s="163">
        <f t="shared" si="20"/>
        <v>1.5803163045330475</v>
      </c>
      <c r="G185" s="155"/>
      <c r="H185" s="162">
        <v>11.777466676145117</v>
      </c>
      <c r="I185" s="163"/>
      <c r="K185" s="162">
        <f t="shared" si="21"/>
        <v>12.43028596344211</v>
      </c>
      <c r="L185" s="163">
        <f t="shared" si="23"/>
        <v>2.3799944345377213</v>
      </c>
      <c r="N185" s="162">
        <v>12.435997917258621</v>
      </c>
      <c r="O185" s="163"/>
    </row>
    <row r="186" spans="1:15" ht="12.75">
      <c r="A186" s="155">
        <f t="shared" si="22"/>
        <v>175</v>
      </c>
      <c r="B186" s="162">
        <f t="shared" si="17"/>
        <v>-31.848255763375185</v>
      </c>
      <c r="C186" s="163">
        <f t="shared" si="18"/>
        <v>1.9912620102298937</v>
      </c>
      <c r="D186" s="155"/>
      <c r="E186" s="162">
        <f t="shared" si="19"/>
        <v>15.55419099950505</v>
      </c>
      <c r="F186" s="163">
        <f t="shared" si="20"/>
        <v>1.5930096081839151</v>
      </c>
      <c r="G186" s="155"/>
      <c r="H186" s="162">
        <v>11.761403037098852</v>
      </c>
      <c r="I186" s="163"/>
      <c r="K186" s="162">
        <f t="shared" si="21"/>
        <v>12.44618844982829</v>
      </c>
      <c r="L186" s="163">
        <f t="shared" si="23"/>
        <v>2.411727693664891</v>
      </c>
      <c r="N186" s="162">
        <v>12.457283195365104</v>
      </c>
      <c r="O186" s="163"/>
    </row>
    <row r="187" spans="1:15" ht="12.75">
      <c r="A187" s="155">
        <f t="shared" si="22"/>
        <v>176</v>
      </c>
      <c r="B187" s="162">
        <f t="shared" si="17"/>
        <v>-30.76062058098252</v>
      </c>
      <c r="C187" s="163">
        <f t="shared" si="18"/>
        <v>2.0071286397934784</v>
      </c>
      <c r="D187" s="155"/>
      <c r="E187" s="162">
        <f t="shared" si="19"/>
        <v>15.86824088833464</v>
      </c>
      <c r="F187" s="163">
        <f t="shared" si="20"/>
        <v>1.6057029118347828</v>
      </c>
      <c r="G187" s="155"/>
      <c r="H187" s="162">
        <v>11.752201396900784</v>
      </c>
      <c r="I187" s="163"/>
      <c r="K187" s="162">
        <f t="shared" si="21"/>
        <v>12.47577278990754</v>
      </c>
      <c r="L187" s="163">
        <f t="shared" si="23"/>
        <v>2.4434609527920603</v>
      </c>
      <c r="N187" s="162">
        <v>12.492471027620883</v>
      </c>
      <c r="O187" s="163"/>
    </row>
    <row r="188" spans="1:15" ht="12.75">
      <c r="A188" s="155">
        <f t="shared" si="22"/>
        <v>177</v>
      </c>
      <c r="B188" s="162">
        <f t="shared" si="17"/>
        <v>-29.75206149061505</v>
      </c>
      <c r="C188" s="163">
        <f t="shared" si="18"/>
        <v>2.022995269357064</v>
      </c>
      <c r="D188" s="155"/>
      <c r="E188" s="162">
        <f t="shared" si="19"/>
        <v>16.178794677547142</v>
      </c>
      <c r="F188" s="163">
        <f t="shared" si="20"/>
        <v>1.6183962154856513</v>
      </c>
      <c r="G188" s="155"/>
      <c r="H188" s="162">
        <v>11.749199999999947</v>
      </c>
      <c r="I188" s="163"/>
      <c r="K188" s="162">
        <f t="shared" si="21"/>
        <v>12.520630318448669</v>
      </c>
      <c r="L188" s="163">
        <f t="shared" si="23"/>
        <v>2.4751942119192316</v>
      </c>
      <c r="N188" s="162">
        <v>12.540386568525328</v>
      </c>
      <c r="O188" s="163"/>
    </row>
    <row r="189" spans="1:15" ht="12.75">
      <c r="A189" s="155">
        <f t="shared" si="22"/>
        <v>178</v>
      </c>
      <c r="B189" s="162">
        <f t="shared" si="17"/>
        <v>-28.814562394094516</v>
      </c>
      <c r="C189" s="163">
        <f t="shared" si="18"/>
        <v>2.038861898920649</v>
      </c>
      <c r="D189" s="155"/>
      <c r="E189" s="162">
        <f t="shared" si="19"/>
        <v>16.484601876641378</v>
      </c>
      <c r="F189" s="163">
        <f t="shared" si="20"/>
        <v>1.631089519136519</v>
      </c>
      <c r="G189" s="155"/>
      <c r="H189" s="162">
        <v>11.7492</v>
      </c>
      <c r="I189" s="163"/>
      <c r="K189" s="162">
        <f t="shared" si="21"/>
        <v>12.5829420512515</v>
      </c>
      <c r="L189" s="163">
        <f t="shared" si="23"/>
        <v>2.506927471046401</v>
      </c>
      <c r="N189" s="162">
        <v>12.617695147591485</v>
      </c>
      <c r="O189" s="163"/>
    </row>
    <row r="190" spans="1:15" ht="12.75">
      <c r="A190" s="155">
        <f t="shared" si="22"/>
        <v>179</v>
      </c>
      <c r="B190" s="162">
        <f t="shared" si="17"/>
        <v>-27.941159563225213</v>
      </c>
      <c r="C190" s="163">
        <f t="shared" si="18"/>
        <v>2.0547285284842336</v>
      </c>
      <c r="D190" s="155"/>
      <c r="E190" s="162">
        <f t="shared" si="19"/>
        <v>16.784431107959364</v>
      </c>
      <c r="F190" s="163">
        <f t="shared" si="20"/>
        <v>1.643782822787387</v>
      </c>
      <c r="G190" s="155"/>
      <c r="H190" s="162">
        <v>11.7492</v>
      </c>
      <c r="I190" s="163"/>
      <c r="K190" s="162">
        <f t="shared" si="21"/>
        <v>12.665357274057689</v>
      </c>
      <c r="L190" s="163">
        <f t="shared" si="23"/>
        <v>2.5386607301735706</v>
      </c>
      <c r="N190" s="162">
        <v>12.710609820838407</v>
      </c>
      <c r="O190" s="163"/>
    </row>
    <row r="191" spans="1:15" ht="12.75">
      <c r="A191" s="155">
        <f t="shared" si="22"/>
        <v>180</v>
      </c>
      <c r="B191" s="162">
        <f t="shared" si="17"/>
        <v>-27.12577461868203</v>
      </c>
      <c r="C191" s="163">
        <f t="shared" si="18"/>
        <v>2.0705951580478184</v>
      </c>
      <c r="D191" s="155"/>
      <c r="E191" s="162">
        <f t="shared" si="19"/>
        <v>17.077075065009435</v>
      </c>
      <c r="F191" s="163">
        <f t="shared" si="20"/>
        <v>1.6564761264382546</v>
      </c>
      <c r="G191" s="155"/>
      <c r="H191" s="162">
        <v>11.7492</v>
      </c>
      <c r="I191" s="163"/>
      <c r="K191" s="162">
        <f t="shared" si="21"/>
        <v>12.77084494325915</v>
      </c>
      <c r="L191" s="163">
        <f t="shared" si="23"/>
        <v>2.57039398930074</v>
      </c>
      <c r="N191" s="162">
        <v>12.821907405929021</v>
      </c>
      <c r="O191" s="163"/>
    </row>
    <row r="192" spans="1:15" ht="12.75">
      <c r="A192" s="155">
        <f t="shared" si="22"/>
        <v>181</v>
      </c>
      <c r="B192" s="162">
        <f t="shared" si="17"/>
        <v>-26.36307834460121</v>
      </c>
      <c r="C192" s="163">
        <f t="shared" si="18"/>
        <v>2.086461787611403</v>
      </c>
      <c r="D192" s="155"/>
      <c r="E192" s="162">
        <f t="shared" si="19"/>
        <v>17.36135537386342</v>
      </c>
      <c r="F192" s="163">
        <f t="shared" si="20"/>
        <v>1.6691694300891227</v>
      </c>
      <c r="G192" s="155"/>
      <c r="H192" s="162">
        <v>11.7492</v>
      </c>
      <c r="I192" s="163"/>
      <c r="K192" s="162">
        <f t="shared" si="21"/>
        <v>12.902525345386138</v>
      </c>
      <c r="L192" s="163">
        <f t="shared" si="23"/>
        <v>2.6021272484279097</v>
      </c>
      <c r="N192" s="162">
        <v>12.956556700279117</v>
      </c>
      <c r="O192" s="163"/>
    </row>
    <row r="193" spans="1:15" ht="12.75">
      <c r="A193" s="155">
        <f t="shared" si="22"/>
        <v>182</v>
      </c>
      <c r="B193" s="162">
        <f t="shared" si="17"/>
        <v>-25.648378895628067</v>
      </c>
      <c r="C193" s="163">
        <f t="shared" si="18"/>
        <v>2.102328417174988</v>
      </c>
      <c r="D193" s="155"/>
      <c r="E193" s="162">
        <f t="shared" si="19"/>
        <v>17.63612733805251</v>
      </c>
      <c r="F193" s="163">
        <f t="shared" si="20"/>
        <v>1.6818627337399903</v>
      </c>
      <c r="G193" s="155"/>
      <c r="H193" s="162">
        <v>11.7492</v>
      </c>
      <c r="I193" s="163"/>
      <c r="K193" s="162">
        <f t="shared" si="21"/>
        <v>13.063490447454178</v>
      </c>
      <c r="L193" s="163">
        <f t="shared" si="23"/>
        <v>2.633860507555079</v>
      </c>
      <c r="N193" s="162">
        <v>13.124888570538914</v>
      </c>
      <c r="O193" s="163"/>
    </row>
    <row r="194" spans="1:15" ht="12.75">
      <c r="A194" s="155">
        <f t="shared" si="22"/>
        <v>183</v>
      </c>
      <c r="B194" s="162">
        <f t="shared" si="17"/>
        <v>-24.97752944726332</v>
      </c>
      <c r="C194" s="163">
        <f t="shared" si="18"/>
        <v>2.1181950467385726</v>
      </c>
      <c r="D194" s="155"/>
      <c r="E194" s="162">
        <f t="shared" si="19"/>
        <v>17.900284547855982</v>
      </c>
      <c r="F194" s="163">
        <f t="shared" si="20"/>
        <v>1.694556037390858</v>
      </c>
      <c r="G194" s="155"/>
      <c r="H194" s="162">
        <v>11.7492</v>
      </c>
      <c r="I194" s="163"/>
      <c r="K194" s="162">
        <f t="shared" si="21"/>
        <v>13.256621930735095</v>
      </c>
      <c r="L194" s="163">
        <f t="shared" si="23"/>
        <v>2.6655937666822487</v>
      </c>
      <c r="N194" s="162">
        <v>13.317570777909932</v>
      </c>
      <c r="O194" s="163"/>
    </row>
    <row r="195" spans="1:15" ht="12.75">
      <c r="A195" s="155">
        <f t="shared" si="22"/>
        <v>184</v>
      </c>
      <c r="B195" s="162">
        <f t="shared" si="17"/>
        <v>-24.34685145565518</v>
      </c>
      <c r="C195" s="163">
        <f t="shared" si="18"/>
        <v>2.1340616763021574</v>
      </c>
      <c r="D195" s="155"/>
      <c r="E195" s="162">
        <f t="shared" si="19"/>
        <v>18.15276333542261</v>
      </c>
      <c r="F195" s="163">
        <f t="shared" si="20"/>
        <v>1.707249341041726</v>
      </c>
      <c r="G195" s="155"/>
      <c r="H195" s="162">
        <v>11.7492</v>
      </c>
      <c r="I195" s="163"/>
      <c r="K195" s="162">
        <f t="shared" si="21"/>
        <v>13.48441600795283</v>
      </c>
      <c r="L195" s="163">
        <f t="shared" si="23"/>
        <v>2.697327025809418</v>
      </c>
      <c r="N195" s="162">
        <v>13.538244293546693</v>
      </c>
      <c r="O195" s="163"/>
    </row>
    <row r="196" spans="1:15" ht="12.75">
      <c r="A196" s="155">
        <f t="shared" si="22"/>
        <v>185</v>
      </c>
      <c r="B196" s="162">
        <f t="shared" si="17"/>
        <v>-23.753070533282763</v>
      </c>
      <c r="C196" s="163">
        <f t="shared" si="18"/>
        <v>2.149928305865742</v>
      </c>
      <c r="D196" s="155"/>
      <c r="E196" s="162">
        <f t="shared" si="19"/>
        <v>18.392547057785656</v>
      </c>
      <c r="F196" s="163">
        <f t="shared" si="20"/>
        <v>1.7199426446925936</v>
      </c>
      <c r="G196" s="155"/>
      <c r="H196" s="162">
        <v>11.7492</v>
      </c>
      <c r="I196" s="163"/>
      <c r="K196" s="162">
        <f t="shared" si="21"/>
        <v>13.748823772142872</v>
      </c>
      <c r="L196" s="163">
        <f t="shared" si="23"/>
        <v>2.7290602849365877</v>
      </c>
      <c r="N196" s="162">
        <v>13.790082587373654</v>
      </c>
      <c r="O196" s="163"/>
    </row>
    <row r="197" spans="1:15" ht="12.75">
      <c r="A197" s="155">
        <f t="shared" si="22"/>
        <v>186</v>
      </c>
      <c r="B197" s="162">
        <f t="shared" si="17"/>
        <v>-23.19326258560341</v>
      </c>
      <c r="C197" s="163">
        <f t="shared" si="18"/>
        <v>2.165794935429327</v>
      </c>
      <c r="D197" s="155"/>
      <c r="E197" s="162">
        <f t="shared" si="19"/>
        <v>18.618670190525346</v>
      </c>
      <c r="F197" s="163">
        <f t="shared" si="20"/>
        <v>1.7326359483434617</v>
      </c>
      <c r="G197" s="155"/>
      <c r="H197" s="162">
        <v>11.7492</v>
      </c>
      <c r="I197" s="163"/>
      <c r="K197" s="162">
        <f t="shared" si="21"/>
        <v>14.051115030785379</v>
      </c>
      <c r="L197" s="163">
        <f t="shared" si="23"/>
        <v>2.760793544063757</v>
      </c>
      <c r="N197" s="162">
        <v>14.076366337118104</v>
      </c>
      <c r="O197" s="163"/>
    </row>
    <row r="198" spans="1:15" ht="12.75">
      <c r="A198" s="155">
        <f t="shared" si="22"/>
        <v>187</v>
      </c>
      <c r="B198" s="162">
        <f t="shared" si="17"/>
        <v>-22.66480834307427</v>
      </c>
      <c r="C198" s="163">
        <f t="shared" si="18"/>
        <v>2.181661564992912</v>
      </c>
      <c r="D198" s="155"/>
      <c r="E198" s="162">
        <f t="shared" si="19"/>
        <v>18.83022221559489</v>
      </c>
      <c r="F198" s="163">
        <f t="shared" si="20"/>
        <v>1.7453292519943298</v>
      </c>
      <c r="G198" s="155"/>
      <c r="H198" s="162">
        <v>11.7492</v>
      </c>
      <c r="I198" s="163"/>
      <c r="K198" s="162">
        <f t="shared" si="21"/>
        <v>14.391772379364818</v>
      </c>
      <c r="L198" s="163">
        <f t="shared" si="23"/>
        <v>2.7925268031909276</v>
      </c>
      <c r="N198" s="162">
        <v>14.399342740434506</v>
      </c>
      <c r="O198" s="163"/>
    </row>
    <row r="199" spans="1:15" ht="12.75">
      <c r="A199" s="155">
        <f t="shared" si="22"/>
        <v>188</v>
      </c>
      <c r="B199" s="162">
        <f t="shared" si="17"/>
        <v>-22.16535480080156</v>
      </c>
      <c r="C199" s="163">
        <f t="shared" si="18"/>
        <v>2.197528194556497</v>
      </c>
      <c r="D199" s="155"/>
      <c r="E199" s="162">
        <f t="shared" si="19"/>
        <v>19.0263512876553</v>
      </c>
      <c r="F199" s="163">
        <f t="shared" si="20"/>
        <v>1.7580225556451978</v>
      </c>
      <c r="G199" s="155"/>
      <c r="H199" s="162">
        <v>11.7492</v>
      </c>
      <c r="I199" s="163"/>
      <c r="K199" s="162">
        <f t="shared" si="21"/>
        <v>14.770420722348835</v>
      </c>
      <c r="L199" s="163">
        <f t="shared" si="23"/>
        <v>2.824260062318097</v>
      </c>
      <c r="N199" s="162">
        <v>14.759613774726262</v>
      </c>
      <c r="O199" s="163"/>
    </row>
    <row r="200" spans="1:15" ht="12.75">
      <c r="A200" s="155">
        <f t="shared" si="22"/>
        <v>189</v>
      </c>
      <c r="B200" s="162">
        <f t="shared" si="17"/>
        <v>-21.69278237194887</v>
      </c>
      <c r="C200" s="163">
        <f t="shared" si="18"/>
        <v>2.2133948241200816</v>
      </c>
      <c r="D200" s="155"/>
      <c r="E200" s="162">
        <f t="shared" si="19"/>
        <v>19.206267664155906</v>
      </c>
      <c r="F200" s="163">
        <f t="shared" si="20"/>
        <v>1.7707158592960655</v>
      </c>
      <c r="G200" s="155"/>
      <c r="H200" s="162">
        <v>11.7492</v>
      </c>
      <c r="I200" s="163"/>
      <c r="K200" s="162">
        <f t="shared" si="21"/>
        <v>15.185795632550846</v>
      </c>
      <c r="L200" s="163">
        <f t="shared" si="23"/>
        <v>2.8559933214452666</v>
      </c>
      <c r="N200" s="162">
        <v>15.156087280304945</v>
      </c>
      <c r="O200" s="163"/>
    </row>
    <row r="201" spans="1:15" ht="12.75">
      <c r="A201" s="155">
        <f t="shared" si="22"/>
        <v>190</v>
      </c>
      <c r="B201" s="162">
        <f t="shared" si="17"/>
        <v>-21.245176791181933</v>
      </c>
      <c r="C201" s="163">
        <f t="shared" si="18"/>
        <v>2.2292614536836663</v>
      </c>
      <c r="D201" s="155"/>
      <c r="E201" s="162">
        <f t="shared" si="19"/>
        <v>19.369246885348925</v>
      </c>
      <c r="F201" s="163">
        <f t="shared" si="20"/>
        <v>1.783409162946933</v>
      </c>
      <c r="G201" s="155"/>
      <c r="H201" s="162">
        <v>11.7492</v>
      </c>
      <c r="I201" s="163"/>
      <c r="K201" s="162">
        <f t="shared" si="21"/>
        <v>15.635751942428982</v>
      </c>
      <c r="L201" s="163">
        <f t="shared" si="23"/>
        <v>2.887726580572436</v>
      </c>
      <c r="N201" s="162">
        <v>15.586713119931332</v>
      </c>
      <c r="O201" s="163"/>
    </row>
    <row r="202" spans="1:15" ht="12.75">
      <c r="A202" s="155">
        <f t="shared" si="22"/>
        <v>191</v>
      </c>
      <c r="B202" s="162">
        <f t="shared" si="17"/>
        <v>-20.8208049858358</v>
      </c>
      <c r="C202" s="163">
        <f t="shared" si="18"/>
        <v>2.245128083247251</v>
      </c>
      <c r="D202" s="155"/>
      <c r="E202" s="162">
        <f t="shared" si="19"/>
        <v>19.514632691433107</v>
      </c>
      <c r="F202" s="163">
        <f t="shared" si="20"/>
        <v>1.7961024665978007</v>
      </c>
      <c r="G202" s="155"/>
      <c r="H202" s="162">
        <v>11.7492</v>
      </c>
      <c r="I202" s="163"/>
      <c r="K202" s="162">
        <f t="shared" si="21"/>
        <v>16.117311884520817</v>
      </c>
      <c r="L202" s="163">
        <f t="shared" si="23"/>
        <v>2.9194598396996057</v>
      </c>
      <c r="N202" s="162">
        <v>16.05538322843769</v>
      </c>
      <c r="O202" s="163"/>
    </row>
    <row r="203" spans="1:15" ht="12.75">
      <c r="A203" s="155">
        <f t="shared" si="22"/>
        <v>192</v>
      </c>
      <c r="B203" s="162">
        <f t="shared" si="17"/>
        <v>-20.418094276366904</v>
      </c>
      <c r="C203" s="163">
        <f t="shared" si="18"/>
        <v>2.260994712810836</v>
      </c>
      <c r="D203" s="155"/>
      <c r="E203" s="162">
        <f t="shared" si="19"/>
        <v>19.64183966508036</v>
      </c>
      <c r="F203" s="163">
        <f t="shared" si="20"/>
        <v>1.8087957702486688</v>
      </c>
      <c r="G203" s="155"/>
      <c r="H203" s="162">
        <v>11.7492</v>
      </c>
      <c r="I203" s="163"/>
      <c r="K203" s="162">
        <f t="shared" si="21"/>
        <v>16.62675005100391</v>
      </c>
      <c r="L203" s="163">
        <f aca="true" t="shared" si="24" ref="L203:L210">-PI()+A203*2*PI()/(K$8-1)</f>
        <v>2.951193098826775</v>
      </c>
      <c r="N203" s="162">
        <v>16.568064469718824</v>
      </c>
      <c r="O203" s="163"/>
    </row>
    <row r="204" spans="1:15" ht="12.75">
      <c r="A204" s="155">
        <f t="shared" si="22"/>
        <v>193</v>
      </c>
      <c r="B204" s="162">
        <f aca="true" t="shared" si="25" ref="B204:B210">13/COS(C204)</f>
        <v>-20.035614382430325</v>
      </c>
      <c r="C204" s="163">
        <f aca="true" t="shared" si="26" ref="C204:C210">-PI()/B$3+A204*2*PI()/B$3/(B$8-1)</f>
        <v>2.2768613423744206</v>
      </c>
      <c r="D204" s="155"/>
      <c r="E204" s="162">
        <f aca="true" t="shared" si="27" ref="E204:E210">15-5*COS($E$3*F204)</f>
        <v>19.75035558870473</v>
      </c>
      <c r="F204" s="163">
        <f aca="true" t="shared" si="28" ref="F204:F210">-PI()/E$3+A204*2*PI()/E$3/(E$8-1)</f>
        <v>1.8214890738995368</v>
      </c>
      <c r="G204" s="155"/>
      <c r="H204" s="162">
        <v>11.7492</v>
      </c>
      <c r="I204" s="163"/>
      <c r="K204" s="162">
        <f aca="true" t="shared" si="29" ref="K204:K210">20+L$9*SIN(SIN(2*ABS(L204)))-(SIN(L204*4))^2*L$10</f>
        <v>17.15971053413648</v>
      </c>
      <c r="L204" s="163">
        <f t="shared" si="24"/>
        <v>2.9829263579539447</v>
      </c>
      <c r="N204" s="162">
        <v>17.104158036753212</v>
      </c>
      <c r="O204" s="163"/>
    </row>
    <row r="205" spans="1:15" ht="12.75">
      <c r="A205" s="155">
        <f aca="true" t="shared" si="30" ref="A205:A210">A204+1</f>
        <v>194</v>
      </c>
      <c r="B205" s="162">
        <f t="shared" si="25"/>
        <v>-19.672061802997014</v>
      </c>
      <c r="C205" s="163">
        <f t="shared" si="26"/>
        <v>2.2927279719380054</v>
      </c>
      <c r="D205" s="155"/>
      <c r="E205" s="162">
        <f t="shared" si="27"/>
        <v>19.839743506981783</v>
      </c>
      <c r="F205" s="163">
        <f t="shared" si="28"/>
        <v>1.8341823775504045</v>
      </c>
      <c r="G205" s="155"/>
      <c r="H205" s="162">
        <v>11.7492</v>
      </c>
      <c r="I205" s="163"/>
      <c r="K205" s="162">
        <f t="shared" si="29"/>
        <v>17.71134994620091</v>
      </c>
      <c r="L205" s="163">
        <f t="shared" si="24"/>
        <v>3.014659617081114</v>
      </c>
      <c r="N205" s="162">
        <v>17.67064940303169</v>
      </c>
      <c r="O205" s="163"/>
    </row>
    <row r="206" spans="1:15" ht="12.75">
      <c r="A206" s="155">
        <f t="shared" si="30"/>
        <v>195</v>
      </c>
      <c r="B206" s="162">
        <f t="shared" si="25"/>
        <v>-19.326246213179896</v>
      </c>
      <c r="C206" s="163">
        <f t="shared" si="26"/>
        <v>2.30859460150159</v>
      </c>
      <c r="D206" s="155"/>
      <c r="E206" s="162">
        <f t="shared" si="27"/>
        <v>19.90964348631353</v>
      </c>
      <c r="F206" s="163">
        <f t="shared" si="28"/>
        <v>1.846875681201272</v>
      </c>
      <c r="G206" s="155"/>
      <c r="H206" s="162">
        <v>11.7492</v>
      </c>
      <c r="I206" s="163"/>
      <c r="K206" s="162">
        <f t="shared" si="29"/>
        <v>18.27649869613107</v>
      </c>
      <c r="L206" s="163">
        <f t="shared" si="24"/>
        <v>3.0463928762082837</v>
      </c>
      <c r="N206" s="162">
        <v>18.253107939101263</v>
      </c>
      <c r="O206" s="163"/>
    </row>
    <row r="207" spans="1:15" ht="12.75">
      <c r="A207" s="155">
        <f t="shared" si="30"/>
        <v>196</v>
      </c>
      <c r="B207" s="162">
        <f t="shared" si="25"/>
        <v>-18.997078580622443</v>
      </c>
      <c r="C207" s="163">
        <f t="shared" si="26"/>
        <v>2.324461231065175</v>
      </c>
      <c r="D207" s="155"/>
      <c r="E207" s="162">
        <f t="shared" si="27"/>
        <v>19.959774064153976</v>
      </c>
      <c r="F207" s="163">
        <f t="shared" si="28"/>
        <v>1.8595689848521397</v>
      </c>
      <c r="G207" s="155"/>
      <c r="H207" s="162">
        <v>11.7492</v>
      </c>
      <c r="I207" s="163"/>
      <c r="K207" s="162">
        <f t="shared" si="29"/>
        <v>18.849832001267774</v>
      </c>
      <c r="L207" s="163">
        <f t="shared" si="24"/>
        <v>3.078126135335453</v>
      </c>
      <c r="N207" s="162">
        <v>18.838858798129337</v>
      </c>
      <c r="O207" s="163"/>
    </row>
    <row r="208" spans="1:15" ht="12.75">
      <c r="A208" s="155">
        <f t="shared" si="30"/>
        <v>197</v>
      </c>
      <c r="B208" s="162">
        <f t="shared" si="25"/>
        <v>-18.683560753320176</v>
      </c>
      <c r="C208" s="163">
        <f t="shared" si="26"/>
        <v>2.3403278606287596</v>
      </c>
      <c r="D208" s="155"/>
      <c r="E208" s="162">
        <f t="shared" si="27"/>
        <v>19.98993338235942</v>
      </c>
      <c r="F208" s="163">
        <f t="shared" si="28"/>
        <v>1.8722622885030078</v>
      </c>
      <c r="G208" s="155"/>
      <c r="H208" s="162">
        <v>11.7492</v>
      </c>
      <c r="I208" s="163"/>
      <c r="K208" s="162">
        <f t="shared" si="29"/>
        <v>19.42604169625944</v>
      </c>
      <c r="L208" s="163">
        <f t="shared" si="24"/>
        <v>3.1098593944626227</v>
      </c>
      <c r="N208" s="162">
        <v>19.423070722043605</v>
      </c>
      <c r="O208" s="163"/>
    </row>
    <row r="209" spans="1:15" ht="12.75">
      <c r="A209" s="155">
        <f t="shared" si="30"/>
        <v>198</v>
      </c>
      <c r="B209" s="162">
        <f t="shared" si="25"/>
        <v>-18.384776310850228</v>
      </c>
      <c r="C209" s="163">
        <f t="shared" si="26"/>
        <v>2.3561944901923453</v>
      </c>
      <c r="D209" s="155"/>
      <c r="E209" s="162">
        <f t="shared" si="27"/>
        <v>20</v>
      </c>
      <c r="F209" s="163">
        <f t="shared" si="28"/>
        <v>1.8849555921538759</v>
      </c>
      <c r="G209" s="155"/>
      <c r="H209" s="162">
        <v>11.7492</v>
      </c>
      <c r="I209" s="163"/>
      <c r="K209" s="162">
        <f t="shared" si="29"/>
        <v>20.000000000000014</v>
      </c>
      <c r="L209" s="163">
        <f t="shared" si="24"/>
        <v>3.141592653589794</v>
      </c>
      <c r="N209" s="162">
        <v>20</v>
      </c>
      <c r="O209" s="163"/>
    </row>
    <row r="210" spans="1:15" ht="13.5" thickBot="1">
      <c r="A210" s="155">
        <f t="shared" si="30"/>
        <v>199</v>
      </c>
      <c r="B210" s="164">
        <f t="shared" si="25"/>
        <v>-18.099882503941778</v>
      </c>
      <c r="C210" s="165">
        <f t="shared" si="26"/>
        <v>2.37206111975593</v>
      </c>
      <c r="D210" s="155"/>
      <c r="E210" s="164">
        <f t="shared" si="27"/>
        <v>19.98993338235942</v>
      </c>
      <c r="F210" s="165">
        <f t="shared" si="28"/>
        <v>1.897648895804744</v>
      </c>
      <c r="G210" s="155"/>
      <c r="H210" s="164">
        <v>11.7492</v>
      </c>
      <c r="I210" s="165"/>
      <c r="K210" s="164">
        <f t="shared" si="29"/>
        <v>20.566907018047754</v>
      </c>
      <c r="L210" s="165">
        <f t="shared" si="24"/>
        <v>3.1733259127169635</v>
      </c>
      <c r="N210" s="164"/>
      <c r="O210" s="165"/>
    </row>
  </sheetData>
  <sheetProtection/>
  <printOptions/>
  <pageMargins left="0.787401575" right="0.787401575" top="0.984251969" bottom="0.984251969" header="0.4921259845" footer="0.492125984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 Rouen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Filengrene</dc:title>
  <dc:subject/>
  <dc:creator>André Meyer</dc:creator>
  <cp:keywords/>
  <dc:description/>
  <cp:lastModifiedBy>André Meyer</cp:lastModifiedBy>
  <cp:lastPrinted>2003-06-16T10:10:39Z</cp:lastPrinted>
  <dcterms:created xsi:type="dcterms:W3CDTF">2000-01-05T13:53:23Z</dcterms:created>
  <dcterms:modified xsi:type="dcterms:W3CDTF">2015-12-17T08:11:02Z</dcterms:modified>
  <cp:category/>
  <cp:version/>
  <cp:contentType/>
  <cp:contentStatus/>
</cp:coreProperties>
</file>